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930" yWindow="300" windowWidth="13665" windowHeight="795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r:id="rId22"/>
    <sheet name="Форма 4.2.2 | Т-передача ТЭ" sheetId="629"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ТЭ'!$M$18:$AY$28</definedName>
    <definedName name="checkCell_List06_6_double_date">'Форма 4.2.2 | Т-передача ТЭ'!$AZ$18:$AZ$28</definedName>
    <definedName name="checkCell_List06_6_unique_t">'Форма 4.2.2 | Т-передача ТЭ'!$M$18:$M$28</definedName>
    <definedName name="checkCell_List06_6_unique_t1">'Форма 4.2.2 | Т-передача ТЭ'!$BA$18:$BA$29</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4.7'!$D$10:$G$23</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4.7'!$F$12:$G$23</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et_union_hor!$O$125:$AX$130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et_union_hor!$AX$125:$AX$138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REESTR_MO!$A$2:$D$464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ТЭ'!$O$18:$O$28</definedName>
    <definedName name="List06_6_MC2">'Форма 4.2.2 | Т-передача ТЭ'!$AX$18:$AX$28</definedName>
    <definedName name="List06_6_note">'Форма 4.2.2 | Т-передача ТЭ'!$AY$18:$AY$28</definedName>
    <definedName name="List06_6_Period">'Форма 4.2.2 | Т-передача ТЭ'!$O$18:$U$28</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4.7'!$F$12:$F$23</definedName>
    <definedName name="List11_note">'Форма 4.7'!$G$10:$G$23</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4.7'!$E$12:$E$17</definedName>
    <definedName name="pCng_List11_2">'Форма 4.7'!$E$19:$E$20</definedName>
    <definedName name="pCng_List11_3">'Форма 4.7'!$E$22:$E$23</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ТЭ'!$K$18:$K$28</definedName>
    <definedName name="pDel_List06_6_2">'Форма 4.2.2 | Т-передача ТЭ'!$J$18:$J$28</definedName>
    <definedName name="pDel_List06_6_3">'Форма 4.2.2 | Т-передача ТЭ'!$I$18:$I$28</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4.7'!$C$12:$C$17</definedName>
    <definedName name="pDel_List11_2">'Форма 4.7'!$C$19:$C$20</definedName>
    <definedName name="pDel_List11_3">'Форма 4.7'!$C$22:$C$23</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ТЭ'!$AX$14:$AX$28</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4.7'!$E$17</definedName>
    <definedName name="pIns_List11_2">'Форма 4.7'!$E$20</definedName>
    <definedName name="pIns_List11_3">'Форма 4.7'!$E$23</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REESTR_ORG!$A$2:$J$173</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A144" i="612" l="1"/>
  <c r="A145" i="612"/>
  <c r="A142" i="612"/>
  <c r="A143" i="612"/>
  <c r="A140" i="612"/>
  <c r="A141" i="612"/>
  <c r="A138" i="612"/>
  <c r="A139" i="612"/>
  <c r="O7" i="629"/>
  <c r="O8" i="629"/>
  <c r="O9" i="629"/>
  <c r="O10" i="629"/>
  <c r="O17" i="629"/>
  <c r="P17" i="629" s="1"/>
  <c r="Q17" i="629" s="1"/>
  <c r="R17" i="629" s="1"/>
  <c r="S17" i="629" s="1"/>
  <c r="U17" i="629" s="1"/>
  <c r="V17" i="629" s="1"/>
  <c r="W17" i="629" s="1"/>
  <c r="X17" i="629" s="1"/>
  <c r="Y17" i="629" s="1"/>
  <c r="Z17" i="629" s="1"/>
  <c r="AB17" i="629" s="1"/>
  <c r="AC17" i="629" s="1"/>
  <c r="AD17" i="629" s="1"/>
  <c r="AE17" i="629" s="1"/>
  <c r="AF17" i="629" s="1"/>
  <c r="AG17" i="629" s="1"/>
  <c r="AI17" i="629" s="1"/>
  <c r="AJ17" i="629" s="1"/>
  <c r="AK17" i="629" s="1"/>
  <c r="AL17" i="629" s="1"/>
  <c r="AM17" i="629" s="1"/>
  <c r="AN17" i="629" s="1"/>
  <c r="AP17" i="629" s="1"/>
  <c r="AQ17" i="629" s="1"/>
  <c r="AR17" i="629" s="1"/>
  <c r="AS17" i="629" s="1"/>
  <c r="AT17" i="629" s="1"/>
  <c r="AU17" i="629" s="1"/>
  <c r="AW17" i="629" s="1"/>
  <c r="AX17" i="629" s="1"/>
  <c r="AY17" i="629" s="1"/>
  <c r="L18" i="629"/>
  <c r="L19" i="629"/>
  <c r="L20" i="629"/>
  <c r="L21" i="629"/>
  <c r="L23" i="629"/>
  <c r="BB24" i="629"/>
  <c r="BA23" i="629"/>
  <c r="L24" i="629"/>
  <c r="Q25" i="629"/>
  <c r="X25" i="629"/>
  <c r="AE25" i="629"/>
  <c r="AL25" i="629"/>
  <c r="AS25" i="629"/>
  <c r="AZ24" i="629"/>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S132" i="471"/>
  <c r="AL132" i="471" l="1"/>
  <c r="AE132" i="471" l="1"/>
  <c r="X132" i="471" l="1"/>
  <c r="H12" i="646" l="1"/>
  <c r="H11" i="646"/>
  <c r="H9" i="646"/>
  <c r="H8" i="646"/>
  <c r="H7" i="646"/>
  <c r="H12" i="622"/>
  <c r="H9" i="622"/>
  <c r="H8" i="622"/>
  <c r="H12" i="638"/>
  <c r="H9" i="638"/>
  <c r="H8" i="638"/>
  <c r="R14" i="601"/>
  <c r="H13" i="646" s="1"/>
  <c r="R13" i="601"/>
  <c r="R12" i="601"/>
  <c r="P12" i="601"/>
  <c r="F9" i="646"/>
  <c r="F13" i="646"/>
  <c r="F11" i="646"/>
  <c r="F10" i="646"/>
  <c r="F8" i="646"/>
  <c r="F12" i="646"/>
  <c r="M14" i="601"/>
  <c r="M13" i="601"/>
  <c r="M12" i="601"/>
  <c r="H13" i="638" l="1"/>
  <c r="H13" i="622"/>
  <c r="O7" i="627" l="1"/>
  <c r="O8" i="627"/>
  <c r="O9" i="627"/>
  <c r="O10" i="627"/>
  <c r="O17" i="627"/>
  <c r="P17" i="627" s="1"/>
  <c r="Q17" i="627" s="1"/>
  <c r="R17" i="627" s="1"/>
  <c r="S17" i="627" s="1"/>
  <c r="U17" i="627" s="1"/>
  <c r="V17" i="627" s="1"/>
  <c r="W17" i="627" s="1"/>
  <c r="Z24" i="627"/>
  <c r="Q25" i="627"/>
  <c r="B2" i="525"/>
  <c r="B3" i="525"/>
  <c r="E3" i="437"/>
  <c r="Y23" i="627"/>
  <c r="L23" i="627"/>
  <c r="X24" i="627"/>
  <c r="L20" i="627"/>
  <c r="L24" i="627"/>
  <c r="L19" i="627"/>
  <c r="L18" i="627"/>
  <c r="L21" i="627"/>
  <c r="O7" i="632" l="1"/>
  <c r="O8" i="632"/>
  <c r="O9" i="632"/>
  <c r="O10" i="632"/>
  <c r="O18" i="632"/>
  <c r="P18" i="632" s="1"/>
  <c r="Q18" i="632" s="1"/>
  <c r="R18" i="632" s="1"/>
  <c r="S18" i="632" s="1"/>
  <c r="T18" i="632" s="1"/>
  <c r="V18" i="632" s="1"/>
  <c r="X18" i="632" s="1"/>
  <c r="R24" i="632"/>
  <c r="L20" i="632"/>
  <c r="L21" i="632"/>
  <c r="L19" i="632"/>
  <c r="Y23" i="632"/>
  <c r="L22" i="632"/>
  <c r="L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9" i="643"/>
  <c r="F8" i="643"/>
  <c r="F12" i="643"/>
  <c r="L242" i="471"/>
  <c r="L240" i="471"/>
  <c r="L19" i="642"/>
  <c r="L21" i="642"/>
  <c r="F11" i="643"/>
  <c r="L241" i="471"/>
  <c r="L23" i="642"/>
  <c r="L238" i="471"/>
  <c r="X244" i="471"/>
  <c r="X24" i="642"/>
  <c r="L20" i="642"/>
  <c r="L244" i="471"/>
  <c r="F10" i="643"/>
  <c r="L24" i="642"/>
  <c r="L18" i="642"/>
  <c r="L239" i="471"/>
  <c r="L243" i="471"/>
  <c r="F13" i="643"/>
  <c r="L22"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1" i="641"/>
  <c r="L221" i="471"/>
  <c r="L224" i="471"/>
  <c r="F12" i="641"/>
  <c r="L222" i="471"/>
  <c r="F9" i="641"/>
  <c r="L22" i="640"/>
  <c r="L21" i="640"/>
  <c r="L26" i="640"/>
  <c r="L20" i="640"/>
  <c r="L223" i="471"/>
  <c r="L25" i="640"/>
  <c r="F10" i="641"/>
  <c r="L220" i="471"/>
  <c r="L23" i="640"/>
  <c r="F13" i="641"/>
  <c r="X26" i="640"/>
  <c r="L225" i="471"/>
  <c r="X226" i="471"/>
  <c r="F8" i="641"/>
  <c r="L226" i="471"/>
  <c r="L24" i="640"/>
  <c r="V19" i="640" l="1"/>
  <c r="W19" i="640" s="1"/>
  <c r="AA198" i="471" l="1"/>
  <c r="AI197" i="471"/>
  <c r="R184" i="471"/>
  <c r="V120" i="471"/>
  <c r="AF111" i="471"/>
  <c r="V110" i="471"/>
  <c r="AE109" i="471"/>
  <c r="V109" i="471"/>
  <c r="Q150" i="471"/>
  <c r="Z149" i="471"/>
  <c r="Q132" i="471"/>
  <c r="BB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Y183" i="471"/>
  <c r="AC110" i="471"/>
  <c r="L33" i="471"/>
  <c r="L51" i="471"/>
  <c r="BA130" i="471"/>
  <c r="L125" i="471"/>
  <c r="F13" i="635"/>
  <c r="L144" i="471"/>
  <c r="L86" i="471"/>
  <c r="F10" i="636"/>
  <c r="L68" i="471"/>
  <c r="X55" i="471"/>
  <c r="L128" i="471"/>
  <c r="F8" i="636"/>
  <c r="AC109" i="471"/>
  <c r="L197" i="471"/>
  <c r="L69" i="471"/>
  <c r="L166" i="471"/>
  <c r="L162" i="471"/>
  <c r="AC120" i="471"/>
  <c r="L167" i="471"/>
  <c r="L146" i="471"/>
  <c r="X37" i="471"/>
  <c r="F10" i="637"/>
  <c r="F11" i="636"/>
  <c r="F10" i="638"/>
  <c r="L181" i="471"/>
  <c r="L91" i="471"/>
  <c r="L106" i="471"/>
  <c r="L182" i="471"/>
  <c r="L36" i="471"/>
  <c r="F11" i="638"/>
  <c r="F8" i="639"/>
  <c r="F10" i="634"/>
  <c r="AD108" i="471"/>
  <c r="L161" i="471"/>
  <c r="L103" i="471"/>
  <c r="F9" i="635"/>
  <c r="F10" i="639"/>
  <c r="F8" i="637"/>
  <c r="F11" i="639"/>
  <c r="F9" i="636"/>
  <c r="F11" i="637"/>
  <c r="L37" i="471"/>
  <c r="Y148" i="471"/>
  <c r="L71" i="471"/>
  <c r="AZ131" i="471"/>
  <c r="L127" i="471"/>
  <c r="L163" i="471"/>
  <c r="F9" i="639"/>
  <c r="AH197" i="471"/>
  <c r="F13" i="636"/>
  <c r="F12" i="636"/>
  <c r="L87" i="471"/>
  <c r="L54" i="471"/>
  <c r="L55" i="471"/>
  <c r="X91" i="471"/>
  <c r="L145" i="471"/>
  <c r="L193" i="471"/>
  <c r="L90" i="471"/>
  <c r="L72" i="471"/>
  <c r="F12" i="635"/>
  <c r="L194" i="471"/>
  <c r="F8" i="638"/>
  <c r="F13" i="634"/>
  <c r="L104" i="471"/>
  <c r="L85" i="471"/>
  <c r="L164" i="471"/>
  <c r="F12" i="634"/>
  <c r="L73" i="471"/>
  <c r="L110" i="471"/>
  <c r="F10" i="635"/>
  <c r="F12" i="639"/>
  <c r="L108" i="471"/>
  <c r="F13" i="637"/>
  <c r="F12" i="638"/>
  <c r="L34" i="471"/>
  <c r="L49" i="471"/>
  <c r="F8" i="634"/>
  <c r="F13" i="638"/>
  <c r="X73" i="471"/>
  <c r="L120" i="471"/>
  <c r="L165" i="471"/>
  <c r="F9" i="637"/>
  <c r="L131" i="471"/>
  <c r="L143" i="471"/>
  <c r="X167" i="471"/>
  <c r="L180" i="471"/>
  <c r="L149" i="471"/>
  <c r="L31" i="471"/>
  <c r="L179" i="471"/>
  <c r="L126" i="471"/>
  <c r="F13" i="639"/>
  <c r="L195" i="471"/>
  <c r="F11" i="635"/>
  <c r="L148" i="471"/>
  <c r="L105" i="471"/>
  <c r="F9" i="638"/>
  <c r="L183" i="471"/>
  <c r="F12" i="637"/>
  <c r="X149" i="471"/>
  <c r="Y166" i="471"/>
  <c r="L196" i="471"/>
  <c r="L70" i="471"/>
  <c r="L88" i="471"/>
  <c r="L35" i="471"/>
  <c r="L109" i="471"/>
  <c r="L67" i="471"/>
  <c r="L52" i="471"/>
  <c r="Y90" i="471"/>
  <c r="L53" i="471"/>
  <c r="F9" i="634"/>
  <c r="L50" i="471"/>
  <c r="L130" i="471"/>
  <c r="F8" i="635"/>
  <c r="F11" i="634"/>
  <c r="L32"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6"/>
  <c r="L18" i="625"/>
  <c r="X26" i="626"/>
  <c r="L23" i="626"/>
  <c r="L19" i="624"/>
  <c r="X24" i="624"/>
  <c r="L24" i="624"/>
  <c r="L20" i="624"/>
  <c r="L25" i="626"/>
  <c r="L22" i="626"/>
  <c r="L21" i="624"/>
  <c r="L20" i="626"/>
  <c r="L21" i="625"/>
  <c r="L20" i="625"/>
  <c r="L22" i="624"/>
  <c r="L23" i="625"/>
  <c r="L18" i="624"/>
  <c r="L24" i="626"/>
  <c r="L19" i="625"/>
  <c r="L23" i="624"/>
  <c r="X24" i="625"/>
  <c r="L22" i="625"/>
  <c r="L24" i="625"/>
  <c r="L26"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20" i="631"/>
  <c r="L20" i="630"/>
  <c r="L19" i="631"/>
  <c r="L21" i="630"/>
  <c r="L23" i="633"/>
  <c r="X24" i="631"/>
  <c r="L19" i="630"/>
  <c r="Y23" i="631"/>
  <c r="L23" i="630"/>
  <c r="L21" i="631"/>
  <c r="L24" i="631"/>
  <c r="L23" i="631"/>
  <c r="AH23" i="633"/>
  <c r="L22" i="633"/>
  <c r="L20" i="633"/>
  <c r="L21" i="633"/>
  <c r="Y23" i="630"/>
  <c r="L18" i="631"/>
  <c r="L24" i="630"/>
  <c r="L22" i="631"/>
  <c r="L19" i="633"/>
  <c r="L18" i="630"/>
  <c r="AG18" i="633" l="1"/>
  <c r="U17" i="631"/>
  <c r="AF26" i="628"/>
  <c r="V25" i="628"/>
  <c r="AE24" i="628"/>
  <c r="V24" i="628"/>
  <c r="O17" i="628"/>
  <c r="P17" i="628" s="1"/>
  <c r="Q17" i="628" s="1"/>
  <c r="R17" i="628" s="1"/>
  <c r="S17" i="628" s="1"/>
  <c r="T17" i="628" s="1"/>
  <c r="U17" i="628" s="1"/>
  <c r="V17" i="628" s="1"/>
  <c r="W17" i="628" s="1"/>
  <c r="L25" i="628"/>
  <c r="L24" i="628"/>
  <c r="E2" i="437"/>
  <c r="L19" i="628"/>
  <c r="L21" i="628"/>
  <c r="AC24" i="628"/>
  <c r="AD23" i="628"/>
  <c r="L23" i="628"/>
  <c r="L20" i="628"/>
  <c r="AC25" i="628"/>
  <c r="L18" i="628"/>
  <c r="V17" i="631" l="1"/>
  <c r="W17" i="631" s="1"/>
  <c r="X17" i="628"/>
  <c r="Z17" i="628" s="1"/>
  <c r="AB17" i="628" l="1"/>
  <c r="M292" i="471"/>
  <c r="R307" i="471"/>
  <c r="H11" i="622"/>
  <c r="H7" i="622"/>
  <c r="P297" i="471"/>
  <c r="R302" i="471"/>
  <c r="R297" i="471"/>
  <c r="H11" i="618"/>
  <c r="H7" i="618"/>
  <c r="H11" i="617"/>
  <c r="H7" i="617"/>
  <c r="H11" i="616"/>
  <c r="H7" i="616"/>
  <c r="H11" i="614"/>
  <c r="H7" i="614"/>
  <c r="H340" i="471"/>
  <c r="E29" i="205"/>
  <c r="F29" i="205"/>
  <c r="E327" i="471"/>
  <c r="E332" i="471"/>
  <c r="F11" i="616"/>
  <c r="M307" i="471"/>
  <c r="F10" i="618"/>
  <c r="F8" i="622"/>
  <c r="F8" i="614"/>
  <c r="F12" i="616"/>
  <c r="F337" i="471"/>
  <c r="F11" i="618"/>
  <c r="F11" i="614"/>
  <c r="F10" i="622"/>
  <c r="F13" i="614"/>
  <c r="F9" i="616"/>
  <c r="F11" i="617"/>
  <c r="F12" i="622"/>
  <c r="F340" i="471"/>
  <c r="F9" i="614"/>
  <c r="F12" i="618"/>
  <c r="F11" i="622"/>
  <c r="F342" i="471"/>
  <c r="F9" i="618"/>
  <c r="F8" i="617"/>
  <c r="F13" i="616"/>
  <c r="M297" i="471"/>
  <c r="F8" i="616"/>
  <c r="F341" i="471"/>
  <c r="F8" i="618"/>
  <c r="F12" i="617"/>
  <c r="F10" i="614"/>
  <c r="F13" i="618"/>
  <c r="F9" i="617"/>
  <c r="F10" i="616"/>
  <c r="F13" i="617"/>
  <c r="F13" i="622"/>
  <c r="F9" i="622"/>
  <c r="F338" i="471"/>
  <c r="M302" i="471"/>
  <c r="F12" i="614"/>
  <c r="F10" i="617"/>
  <c r="F339" i="471"/>
</calcChain>
</file>

<file path=xl/sharedStrings.xml><?xml version="1.0" encoding="utf-8"?>
<sst xmlns="http://schemas.openxmlformats.org/spreadsheetml/2006/main" count="4975" uniqueCount="2354">
  <si>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</si>
  <si>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</si>
  <si>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</si>
  <si>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</si>
  <si>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</si>
  <si>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</si>
  <si>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</si>
  <si>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</si>
  <si>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</si>
  <si>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</si>
  <si>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</si>
  <si>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</si>
  <si>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</si>
  <si>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</si>
  <si>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</si>
  <si>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</si>
  <si>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</si>
  <si>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</si>
  <si>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</si>
  <si>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</si>
  <si>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</si>
  <si>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</si>
  <si>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</si>
  <si>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</si>
  <si>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</si>
  <si>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</si>
  <si>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</si>
  <si>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</si>
  <si>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</si>
  <si>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</si>
  <si>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</si>
  <si>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</si>
  <si>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</si>
  <si>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</si>
  <si>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</si>
  <si>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</si>
  <si>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</si>
  <si>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</si>
  <si>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</si>
  <si>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</si>
  <si>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</si>
  <si>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</si>
  <si>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</si>
  <si>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</si>
  <si>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</si>
  <si>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</si>
  <si>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</si>
  <si>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</si>
  <si>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</si>
  <si>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</si>
  <si>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</si>
  <si>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</si>
  <si>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</si>
  <si>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</si>
  <si>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</si>
  <si>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</si>
  <si>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</si>
  <si>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</si>
  <si>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</si>
  <si>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</si>
  <si>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</si>
  <si>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</si>
  <si>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</si>
  <si>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</si>
  <si>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</si>
  <si>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</si>
  <si>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</si>
  <si>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</si>
  <si>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</si>
  <si>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</si>
  <si>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</si>
  <si>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</si>
  <si>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</si>
  <si>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</si>
  <si>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</si>
  <si>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</si>
  <si>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</si>
  <si>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</si>
  <si>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</si>
  <si>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</si>
  <si>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</si>
  <si>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</si>
  <si>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</si>
  <si>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</si>
  <si>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</si>
  <si>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</si>
  <si>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</si>
  <si>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</si>
  <si>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</si>
  <si>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</si>
  <si>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</si>
  <si>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</si>
  <si>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</si>
  <si>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</si>
  <si>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</si>
  <si>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</si>
  <si>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</si>
  <si>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</si>
  <si>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</si>
  <si>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</si>
  <si>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</si>
  <si>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</si>
  <si>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</si>
  <si>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</si>
  <si>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</si>
  <si>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</si>
  <si>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</si>
  <si>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</si>
  <si>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</si>
  <si>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</si>
  <si>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</si>
  <si>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</si>
  <si>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</si>
  <si>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</si>
  <si>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</si>
  <si>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</si>
  <si>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</si>
  <si>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</si>
  <si>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</si>
  <si>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</si>
  <si>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</si>
  <si>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</si>
  <si>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</si>
  <si>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</si>
  <si>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</si>
  <si>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</si>
  <si>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</si>
  <si>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</si>
  <si>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</si>
  <si>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</si>
  <si>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</si>
  <si>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</si>
  <si>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</si>
  <si>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</si>
  <si>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</si>
  <si>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</si>
  <si>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</si>
  <si>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</si>
  <si>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</si>
  <si>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</si>
  <si>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</si>
  <si>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</si>
  <si>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</si>
  <si>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</si>
  <si>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</si>
  <si>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</si>
  <si>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</si>
  <si>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</si>
  <si>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</si>
  <si>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</si>
  <si>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</si>
  <si>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</si>
  <si>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</si>
  <si>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</si>
  <si>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</si>
  <si>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</si>
  <si>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</si>
  <si>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</si>
  <si>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</si>
  <si>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</si>
  <si>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</si>
  <si>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</si>
  <si>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</si>
  <si>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</si>
  <si>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</si>
  <si>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</si>
  <si>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</si>
  <si>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</si>
  <si>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</si>
  <si>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</si>
  <si>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</si>
  <si>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</si>
  <si>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</si>
  <si>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</si>
  <si>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</si>
  <si>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</si>
  <si>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</si>
  <si>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</si>
  <si>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</si>
  <si>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</si>
  <si>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</si>
  <si>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</si>
  <si>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</si>
  <si>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</si>
  <si>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</si>
  <si>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</si>
  <si>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</si>
  <si>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</si>
  <si>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</si>
  <si>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</si>
  <si>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</si>
  <si>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</si>
  <si>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</si>
  <si>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</si>
  <si>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</si>
  <si>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</si>
  <si>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</si>
  <si>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</si>
  <si>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</si>
  <si>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</si>
  <si>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</si>
  <si>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</si>
  <si>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</si>
  <si>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</si>
  <si>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</si>
  <si>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</si>
  <si>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</si>
  <si>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</si>
  <si>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</si>
  <si>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</si>
  <si>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</si>
  <si>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</si>
  <si>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</si>
  <si>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</si>
  <si>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</si>
  <si>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</si>
  <si>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</si>
  <si>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</si>
  <si>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</si>
  <si>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</si>
  <si>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</si>
  <si>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</si>
  <si>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</si>
  <si>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</si>
  <si>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</si>
  <si>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</si>
  <si>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</si>
  <si>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</si>
  <si>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</si>
  <si>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</si>
  <si>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</si>
  <si>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</si>
  <si>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</si>
  <si>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</si>
  <si>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</si>
  <si>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</si>
  <si>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</si>
  <si>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</si>
  <si>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</si>
  <si>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</si>
  <si>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</si>
  <si>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</si>
  <si>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</si>
  <si>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</si>
  <si>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</si>
  <si>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</si>
  <si>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</si>
  <si>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</si>
  <si>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</si>
  <si>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</si>
  <si>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</si>
  <si>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</si>
  <si>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</si>
  <si>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</si>
  <si>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</si>
  <si>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</si>
  <si>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</si>
  <si>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</si>
  <si>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</si>
  <si>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</si>
  <si>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</si>
  <si>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</si>
  <si>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</si>
  <si>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</si>
  <si>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</si>
  <si>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</si>
  <si>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</si>
  <si>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</si>
  <si>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</si>
  <si>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</si>
  <si>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</si>
  <si>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</si>
  <si>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</si>
  <si>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</si>
  <si>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</si>
  <si>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</si>
  <si>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</si>
  <si>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</si>
  <si>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</si>
  <si>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</si>
  <si>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</si>
  <si>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</si>
  <si>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</si>
  <si>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</si>
  <si>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</si>
  <si>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</si>
  <si>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</si>
  <si>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</si>
  <si>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</si>
  <si>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</si>
  <si>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</si>
  <si>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</si>
  <si>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</si>
  <si>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</si>
  <si>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</si>
  <si>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</si>
  <si>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</si>
  <si>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</si>
  <si>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</si>
  <si>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</si>
  <si>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</si>
  <si>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</si>
  <si>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</si>
  <si>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</si>
  <si>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</si>
  <si>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</si>
  <si>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</si>
  <si>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</si>
  <si>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</si>
  <si>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</si>
  <si>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</si>
  <si>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</si>
  <si>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</si>
  <si>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</si>
  <si>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</si>
  <si>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</si>
  <si>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</si>
  <si>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</si>
  <si>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</si>
  <si>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</si>
  <si>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</si>
  <si>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</si>
  <si>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</si>
  <si>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</si>
  <si>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</si>
  <si>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</si>
  <si>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</si>
  <si>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</si>
  <si>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</si>
  <si>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</si>
  <si>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</si>
  <si>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</si>
  <si>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</si>
  <si>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</si>
  <si>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</si>
  <si>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</si>
  <si>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</si>
  <si>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</si>
  <si>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</si>
  <si>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</si>
  <si>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</si>
  <si>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</si>
  <si>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</si>
  <si>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</si>
  <si>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</si>
  <si>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</si>
  <si>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</si>
  <si>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</si>
  <si>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</si>
  <si>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</si>
  <si>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</si>
  <si>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</si>
  <si>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</si>
  <si>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</si>
  <si>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</si>
  <si>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</si>
  <si>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</si>
  <si>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</si>
  <si>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</si>
  <si>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</si>
  <si>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</si>
  <si>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</si>
  <si>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</si>
  <si>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</si>
  <si>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</si>
  <si>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</si>
  <si>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</si>
  <si>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</si>
  <si>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</si>
  <si>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</si>
  <si>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</si>
  <si>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</si>
  <si>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</si>
  <si>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</si>
  <si>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</si>
  <si>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</si>
  <si>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</si>
  <si>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</si>
  <si>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</si>
  <si>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</si>
  <si>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</si>
  <si>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</si>
  <si>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</si>
  <si>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</si>
  <si>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</si>
  <si>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</si>
  <si>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</si>
  <si>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</si>
  <si>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</si>
  <si>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</si>
  <si>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</si>
  <si>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</si>
  <si>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</si>
  <si>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</si>
  <si>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</si>
  <si>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</si>
  <si>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</si>
  <si>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</si>
  <si>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</si>
  <si>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</si>
  <si>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</si>
  <si>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</si>
  <si>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</si>
  <si>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</si>
  <si>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</si>
  <si>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</si>
  <si>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</si>
  <si>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</si>
  <si>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</si>
  <si>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</si>
  <si>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</si>
  <si>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</si>
  <si>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</si>
  <si>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</si>
  <si>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</si>
  <si>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</si>
  <si>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</si>
  <si>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</si>
  <si>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</si>
  <si>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</si>
  <si>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</si>
  <si>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</si>
  <si>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</si>
  <si>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</si>
  <si>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</si>
  <si>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</si>
  <si>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</si>
  <si>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</si>
  <si>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</si>
  <si>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</si>
  <si>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</si>
  <si>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</si>
  <si>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</si>
  <si>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</si>
  <si>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</si>
  <si>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</si>
  <si>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</si>
  <si>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</si>
  <si>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</si>
  <si>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</si>
  <si>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</si>
  <si>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</si>
  <si>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</si>
  <si>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</si>
  <si>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</si>
  <si>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</si>
  <si>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</si>
  <si>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</si>
  <si>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</si>
  <si>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</si>
  <si>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</si>
  <si>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</si>
  <si>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</si>
  <si>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</si>
  <si>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</si>
  <si>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</si>
  <si>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</si>
  <si>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</si>
  <si>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</si>
  <si>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</si>
  <si>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</si>
  <si>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</si>
  <si>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</si>
  <si>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</si>
  <si>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</si>
  <si>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</si>
  <si>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</si>
  <si>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</si>
  <si>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</si>
  <si>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</si>
  <si>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</si>
  <si>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</si>
  <si>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</si>
  <si>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</si>
  <si>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</si>
  <si>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</si>
  <si>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</si>
  <si>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</si>
  <si>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</si>
  <si>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</si>
  <si>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</si>
  <si>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</si>
  <si>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</si>
  <si>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</si>
  <si>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</si>
  <si>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</si>
  <si>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</si>
  <si>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</si>
  <si>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</si>
  <si>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</si>
  <si>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</si>
  <si>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</si>
  <si>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</si>
  <si>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</si>
  <si>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</si>
  <si>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</si>
  <si>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</si>
  <si>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</si>
  <si>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</si>
  <si>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</si>
  <si>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</si>
  <si>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</si>
  <si>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</si>
  <si>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</si>
  <si>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</si>
  <si>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</si>
  <si>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</si>
  <si>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</si>
  <si>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</si>
  <si>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</si>
  <si>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</si>
  <si>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</si>
  <si>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</si>
  <si>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</si>
  <si>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</si>
  <si>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</si>
  <si>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</si>
  <si>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</si>
  <si>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</si>
  <si>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</si>
  <si>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</si>
  <si>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</si>
  <si>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</si>
  <si>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</si>
  <si>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</si>
  <si>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</si>
  <si>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</si>
  <si>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</si>
  <si>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</si>
  <si>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</si>
  <si>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</si>
  <si>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</si>
  <si>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</si>
  <si>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</si>
  <si>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</si>
  <si>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</si>
  <si>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</si>
  <si>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</si>
  <si>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</si>
  <si>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</si>
  <si>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</si>
  <si>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</si>
  <si>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</si>
  <si>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</si>
  <si>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</si>
  <si>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</si>
  <si>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</si>
  <si>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</si>
  <si>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</si>
  <si>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</si>
  <si>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</si>
  <si>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</si>
  <si>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</si>
  <si>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</si>
  <si>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</si>
  <si>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</si>
  <si>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</si>
  <si>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</si>
  <si>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</si>
  <si>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</si>
  <si>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</si>
  <si>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</si>
  <si>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</si>
  <si>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</si>
  <si>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</si>
  <si>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</si>
  <si>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</si>
  <si>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</si>
  <si>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</si>
  <si>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</si>
  <si>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</si>
  <si>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</si>
  <si>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</si>
  <si>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</si>
  <si>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</si>
  <si>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</si>
  <si>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</si>
  <si>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</si>
  <si>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</si>
  <si>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</si>
  <si>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</si>
  <si>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</si>
  <si>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</si>
  <si>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</si>
  <si>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</si>
  <si>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</si>
  <si>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</si>
  <si>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</si>
  <si>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</si>
  <si>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</si>
  <si>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</si>
  <si>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</si>
  <si>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</si>
  <si>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</si>
  <si>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</si>
  <si>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</si>
  <si>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</si>
  <si>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</si>
  <si>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</si>
  <si>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</si>
  <si>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</si>
  <si>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</si>
  <si>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</si>
  <si>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</si>
  <si>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</si>
  <si>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</si>
  <si>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</si>
  <si>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</si>
  <si>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</si>
  <si>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</si>
  <si>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</si>
  <si>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</si>
  <si>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</si>
  <si>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</si>
  <si>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</si>
  <si>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</si>
  <si>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</si>
  <si>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</si>
  <si>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</si>
  <si>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</si>
  <si>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</si>
  <si>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</si>
  <si>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</si>
  <si>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</si>
  <si>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</si>
  <si>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</si>
  <si>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</si>
  <si>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</si>
  <si>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</si>
  <si>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</si>
  <si>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</si>
  <si>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</si>
  <si>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</si>
  <si>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</si>
  <si>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</si>
  <si>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</si>
  <si>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</si>
  <si>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</si>
  <si>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</si>
  <si>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</si>
  <si>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</si>
  <si>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</si>
  <si>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</si>
  <si>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</si>
  <si>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</si>
  <si>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</si>
  <si>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</si>
  <si>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</si>
  <si>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</si>
  <si>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</si>
  <si>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</si>
  <si>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</si>
  <si>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</si>
  <si>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</si>
  <si>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</si>
  <si>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</si>
  <si>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</si>
  <si>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</si>
  <si>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</si>
  <si>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</si>
  <si>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</si>
  <si>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</si>
  <si>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</si>
  <si>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</si>
  <si>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</si>
  <si>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</si>
  <si>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</si>
  <si>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</si>
  <si>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</si>
  <si>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</si>
  <si>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</si>
  <si>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</si>
  <si>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</si>
  <si>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</si>
  <si>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</si>
  <si>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</si>
  <si>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</si>
  <si>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</si>
  <si>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</si>
  <si>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</si>
  <si>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</si>
  <si>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</si>
  <si>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</si>
  <si>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</si>
  <si>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</si>
  <si>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</si>
  <si>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</si>
  <si>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</si>
  <si>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</si>
  <si>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</si>
  <si>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</si>
  <si>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</si>
  <si>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</si>
  <si>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</si>
  <si>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</si>
  <si>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</si>
  <si>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</si>
  <si>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</si>
  <si>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</si>
  <si>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</si>
  <si>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</si>
  <si>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</si>
  <si>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</si>
  <si>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</si>
  <si>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</si>
  <si>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</si>
  <si>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</si>
  <si>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</si>
  <si>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</si>
  <si>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</si>
  <si>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</si>
  <si>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</si>
  <si>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</si>
  <si>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</si>
  <si>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</si>
  <si>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</si>
  <si>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</si>
  <si>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</si>
  <si>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</si>
  <si>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</si>
  <si>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</si>
  <si>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</si>
  <si>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</si>
  <si>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</si>
  <si>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</si>
  <si>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</si>
  <si>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</si>
  <si>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</si>
  <si>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</si>
  <si>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</si>
  <si>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</si>
  <si>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</si>
  <si>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</si>
  <si>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</si>
  <si>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</si>
  <si>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</si>
  <si>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</si>
  <si>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</si>
  <si>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</si>
  <si>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</si>
  <si>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</si>
  <si>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</si>
  <si>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</si>
  <si>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</si>
  <si>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</si>
  <si>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</si>
  <si>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</si>
  <si>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</si>
  <si>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</si>
  <si>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</si>
  <si>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</si>
  <si>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</si>
  <si>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</si>
  <si>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</si>
  <si>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</si>
  <si>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</si>
  <si>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</si>
  <si>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</si>
  <si>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</si>
  <si>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</si>
  <si>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</si>
  <si>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</si>
  <si>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</si>
  <si>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</si>
  <si>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</si>
  <si>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</si>
  <si>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</si>
  <si>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</si>
  <si>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</si>
  <si>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</si>
  <si>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</si>
  <si>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</si>
  <si>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</si>
  <si>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</si>
  <si>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Азовский район</t>
  </si>
  <si>
    <t>60601000</t>
  </si>
  <si>
    <t>Александровское сельское поселение</t>
  </si>
  <si>
    <t>60601405</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</si>
  <si>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</si>
  <si>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</si>
  <si>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</si>
  <si>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</si>
  <si>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</si>
  <si>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</si>
  <si>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</si>
  <si>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</si>
  <si>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</si>
  <si>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</si>
  <si>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</si>
  <si>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</si>
  <si>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</si>
  <si>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</si>
  <si>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</si>
  <si>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</si>
  <si>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</si>
  <si>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</si>
  <si>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</si>
  <si>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</si>
  <si>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</si>
  <si>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</si>
  <si>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</si>
  <si>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</si>
  <si>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</si>
  <si>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</si>
  <si>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</si>
  <si>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</si>
  <si>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</si>
  <si>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</si>
  <si>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</si>
  <si>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</si>
  <si>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</si>
  <si>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</si>
  <si>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</si>
  <si>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</si>
  <si>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</si>
  <si>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</si>
  <si>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</si>
  <si>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</si>
  <si>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</si>
  <si>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</si>
  <si>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</si>
  <si>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</si>
  <si>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</si>
  <si>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</si>
  <si>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</si>
  <si>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</si>
  <si>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</si>
  <si>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</si>
  <si>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</si>
  <si>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</si>
  <si>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</si>
  <si>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</si>
  <si>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</si>
  <si>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</si>
  <si>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</si>
  <si>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</si>
  <si>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</si>
  <si>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</si>
  <si>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</si>
  <si>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</si>
  <si>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</si>
  <si>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</si>
  <si>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</si>
  <si>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</si>
  <si>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</si>
  <si>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</si>
  <si>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</si>
  <si>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</si>
  <si>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</si>
  <si>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</si>
  <si>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</si>
  <si>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</si>
  <si>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</si>
  <si>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</si>
  <si>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</si>
  <si>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</si>
  <si>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</si>
  <si>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</si>
  <si>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</si>
  <si>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</si>
  <si>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</si>
  <si>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</si>
  <si>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</si>
  <si>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</si>
  <si>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</si>
  <si>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</si>
  <si>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</si>
  <si>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</si>
  <si>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</si>
  <si>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</si>
  <si>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</si>
  <si>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</si>
  <si>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</si>
  <si>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</si>
  <si>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</si>
  <si>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</si>
  <si>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</si>
  <si>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</si>
  <si>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</si>
  <si>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</si>
  <si>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</si>
  <si>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</si>
  <si>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</si>
  <si>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</si>
  <si>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</si>
  <si>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</si>
  <si>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</si>
  <si>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</si>
  <si>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</si>
  <si>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</si>
  <si>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</si>
  <si>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</si>
  <si>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</si>
  <si>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</si>
  <si>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Казанское сельское поселение</t>
  </si>
  <si>
    <t>60608412</t>
  </si>
  <si>
    <t>Казансколопатинское сельское поселение</t>
  </si>
  <si>
    <t>60608413</t>
  </si>
  <si>
    <t>Мешковское сельское поселение</t>
  </si>
  <si>
    <t>60608428</t>
  </si>
  <si>
    <t>Мещеряковское сельское поселение</t>
  </si>
  <si>
    <t>60608432</t>
  </si>
  <si>
    <t>Мигулинское сельское поселение</t>
  </si>
  <si>
    <t>60608436</t>
  </si>
  <si>
    <t>Нижнебыковское сельское поселение</t>
  </si>
  <si>
    <t>60608440</t>
  </si>
  <si>
    <t>Солонцовское сельское поселение</t>
  </si>
  <si>
    <t>60608446</t>
  </si>
  <si>
    <t>Тубянское сельское поселение</t>
  </si>
  <si>
    <t>60608448</t>
  </si>
  <si>
    <t>Шумилинское сельское поселение</t>
  </si>
  <si>
    <t>60608458</t>
  </si>
  <si>
    <t>Веселовский район</t>
  </si>
  <si>
    <t>60609000</t>
  </si>
  <si>
    <t>Верхнесоленовское сельское поселение</t>
  </si>
  <si>
    <t>60609409</t>
  </si>
  <si>
    <t>Веселовское сельское поселение</t>
  </si>
  <si>
    <t>60609411</t>
  </si>
  <si>
    <t>Краснооктябрьское сельское поселение</t>
  </si>
  <si>
    <t>60609432</t>
  </si>
  <si>
    <t>Позднеевское сельское поселение</t>
  </si>
  <si>
    <t>60609458</t>
  </si>
  <si>
    <t>Волгодонской район</t>
  </si>
  <si>
    <t>60612000</t>
  </si>
  <si>
    <t>Добровольское сельское поселение</t>
  </si>
  <si>
    <t>60612405</t>
  </si>
  <si>
    <t>Дубенцовское сельское поселение</t>
  </si>
  <si>
    <t>60612408</t>
  </si>
  <si>
    <t>Победенское сельское поселение</t>
  </si>
  <si>
    <t>60612425</t>
  </si>
  <si>
    <t>Потаповское сельское поселение</t>
  </si>
  <si>
    <t>60612428</t>
  </si>
  <si>
    <t>Прогрессовское сельское поселение</t>
  </si>
  <si>
    <t>60612430</t>
  </si>
  <si>
    <t>Романовское сельское поселение</t>
  </si>
  <si>
    <t>60612432</t>
  </si>
  <si>
    <t>Рябичевское сельское поселение</t>
  </si>
  <si>
    <t>60612435</t>
  </si>
  <si>
    <t>Город Азов</t>
  </si>
  <si>
    <t>60704000</t>
  </si>
  <si>
    <t>Город Батайск</t>
  </si>
  <si>
    <t>60707000</t>
  </si>
  <si>
    <t>Город Волгодонск</t>
  </si>
  <si>
    <t>60712000</t>
  </si>
  <si>
    <t>Город Гуково</t>
  </si>
  <si>
    <t>60715000</t>
  </si>
  <si>
    <t>Город Донецк</t>
  </si>
  <si>
    <t>60717000</t>
  </si>
  <si>
    <t>Город Зверево</t>
  </si>
  <si>
    <t>60718000</t>
  </si>
  <si>
    <t>Город Каменск-Шахтинский</t>
  </si>
  <si>
    <t>60719000</t>
  </si>
  <si>
    <t>Город Новочеркасск</t>
  </si>
  <si>
    <t>60727000</t>
  </si>
  <si>
    <t>Город Новошахтинск</t>
  </si>
  <si>
    <t>60730000</t>
  </si>
  <si>
    <t>Город Ростов-на-Дону</t>
  </si>
  <si>
    <t>60701000</t>
  </si>
  <si>
    <t>Город Таганрог</t>
  </si>
  <si>
    <t>60737000</t>
  </si>
  <si>
    <t>Город Шахты</t>
  </si>
  <si>
    <t>60740000</t>
  </si>
  <si>
    <t>Дубовский район</t>
  </si>
  <si>
    <t>60613000</t>
  </si>
  <si>
    <t>Андреевское сельское поселение</t>
  </si>
  <si>
    <t>60613405</t>
  </si>
  <si>
    <t>Барабанщиковское сельское поселение</t>
  </si>
  <si>
    <t>60613410</t>
  </si>
  <si>
    <t>Вербовологовское сельское поселение</t>
  </si>
  <si>
    <t>60613415</t>
  </si>
  <si>
    <t>60613417</t>
  </si>
  <si>
    <t>Гуреевское сельское поселение</t>
  </si>
  <si>
    <t>60613420</t>
  </si>
  <si>
    <t>Дубовское сельское поселение</t>
  </si>
  <si>
    <t>60613425</t>
  </si>
  <si>
    <t>Жуковское сельское поселение</t>
  </si>
  <si>
    <t>60613430</t>
  </si>
  <si>
    <t>Комиссаровское сельское поселение</t>
  </si>
  <si>
    <t>60613440</t>
  </si>
  <si>
    <t>Малолученское сельское поселение</t>
  </si>
  <si>
    <t>60613448</t>
  </si>
  <si>
    <t>Мирненское сельское поселение</t>
  </si>
  <si>
    <t>60613452</t>
  </si>
  <si>
    <t>Присальское сельское поселение</t>
  </si>
  <si>
    <t>60613460</t>
  </si>
  <si>
    <t>60613464</t>
  </si>
  <si>
    <t>Семичанское сельское поселение</t>
  </si>
  <si>
    <t>60613471</t>
  </si>
  <si>
    <t>Егорлыкский район</t>
  </si>
  <si>
    <t>60615000</t>
  </si>
  <si>
    <t>Балко-Грузское сельское поселение</t>
  </si>
  <si>
    <t>60615410</t>
  </si>
  <si>
    <t>Войновское сельское поселение</t>
  </si>
  <si>
    <t>60615415</t>
  </si>
  <si>
    <t>Егорлыкское сельское поселение</t>
  </si>
  <si>
    <t>60615417</t>
  </si>
  <si>
    <t>60615425</t>
  </si>
  <si>
    <t>Кавалерское сельское поселение</t>
  </si>
  <si>
    <t>60615436</t>
  </si>
  <si>
    <t>Новороговское сельское поселение</t>
  </si>
  <si>
    <t>60615447</t>
  </si>
  <si>
    <t>Объединенное сельское поселение</t>
  </si>
  <si>
    <t>60615458</t>
  </si>
  <si>
    <t>Роговское сельское поселение</t>
  </si>
  <si>
    <t>60615462</t>
  </si>
  <si>
    <t>Шаумяновское сельское поселение</t>
  </si>
  <si>
    <t>60615480</t>
  </si>
  <si>
    <t>Заветинский район</t>
  </si>
  <si>
    <t>60617000</t>
  </si>
  <si>
    <t>Заветинское сельское поселение</t>
  </si>
  <si>
    <t>60617411</t>
  </si>
  <si>
    <t>Киселевское сельское поселение</t>
  </si>
  <si>
    <t>60617428</t>
  </si>
  <si>
    <t>Кичкинское сельское поселение</t>
  </si>
  <si>
    <t>60617430</t>
  </si>
  <si>
    <t>Никольское сельское поселение</t>
  </si>
  <si>
    <t>60617422</t>
  </si>
  <si>
    <t>Савдянское сельское поселение</t>
  </si>
  <si>
    <t>60617445</t>
  </si>
  <si>
    <t>Тюльпановское сельское поселение</t>
  </si>
  <si>
    <t>60617432</t>
  </si>
  <si>
    <t>Федосеевское сельское поселение</t>
  </si>
  <si>
    <t>60617466</t>
  </si>
  <si>
    <t>Фоминское сельское поселение</t>
  </si>
  <si>
    <t>60617434</t>
  </si>
  <si>
    <t>Шебалинское сельское поселение</t>
  </si>
  <si>
    <t>60617470</t>
  </si>
  <si>
    <t>Зерноградский район</t>
  </si>
  <si>
    <t>60618000</t>
  </si>
  <si>
    <t>Большеталовское сельское поселение</t>
  </si>
  <si>
    <t>60618405</t>
  </si>
  <si>
    <t>Гуляй-Борисовское сельское поселение</t>
  </si>
  <si>
    <t>60618410</t>
  </si>
  <si>
    <t>Донское сельское поселение</t>
  </si>
  <si>
    <t>60618415</t>
  </si>
  <si>
    <t>Зерноградское городское поселение</t>
  </si>
  <si>
    <t>60618101</t>
  </si>
  <si>
    <t>Конзаводское сельское поселение</t>
  </si>
  <si>
    <t>60618440</t>
  </si>
  <si>
    <t>Красноармейское сельское поселение</t>
  </si>
  <si>
    <t>60618445</t>
  </si>
  <si>
    <t>60618450</t>
  </si>
  <si>
    <t>Мечетинское сельское поселение</t>
  </si>
  <si>
    <t>60618455</t>
  </si>
  <si>
    <t>Россошинское сельское поселение</t>
  </si>
  <si>
    <t>60618460</t>
  </si>
  <si>
    <t>Зимовниковский район</t>
  </si>
  <si>
    <t>60619000</t>
  </si>
  <si>
    <t>Верхнесеребряковское сельское поселение</t>
  </si>
  <si>
    <t>60619405</t>
  </si>
  <si>
    <t>Гашунское сельское поселение</t>
  </si>
  <si>
    <t>60619410</t>
  </si>
  <si>
    <t>Глубочанское сельское поселение</t>
  </si>
  <si>
    <t>60619415</t>
  </si>
  <si>
    <t>Зимовниковское сельское поселение</t>
  </si>
  <si>
    <t>60619417</t>
  </si>
  <si>
    <t>Камышевское сельское поселение</t>
  </si>
  <si>
    <t>60619420</t>
  </si>
  <si>
    <t>Кировское сельское поселение</t>
  </si>
  <si>
    <t>60619425</t>
  </si>
  <si>
    <t>Кутейниковское сельское поселение</t>
  </si>
  <si>
    <t>60619430</t>
  </si>
  <si>
    <t>60619432</t>
  </si>
  <si>
    <t>Мокрогашунское сельское поселение</t>
  </si>
  <si>
    <t>60619435</t>
  </si>
  <si>
    <t>Савоськинское сельское поселение</t>
  </si>
  <si>
    <t>60619445</t>
  </si>
  <si>
    <t>Северное сельское поселение</t>
  </si>
  <si>
    <t>60619450</t>
  </si>
  <si>
    <t>Кагальницкий район</t>
  </si>
  <si>
    <t>60622000</t>
  </si>
  <si>
    <t>Иваново-Шамшевское сельское поселение</t>
  </si>
  <si>
    <t>60622412</t>
  </si>
  <si>
    <t>60622414</t>
  </si>
  <si>
    <t>Калининское сельское поселение</t>
  </si>
  <si>
    <t>60622417</t>
  </si>
  <si>
    <t>60622420</t>
  </si>
  <si>
    <t>Мокробатайское сельское поселение</t>
  </si>
  <si>
    <t>60622423</t>
  </si>
  <si>
    <t>Новобатайское сельское поселение</t>
  </si>
  <si>
    <t>60622425</t>
  </si>
  <si>
    <t>Родниковское сельское поселение</t>
  </si>
  <si>
    <t>60622430</t>
  </si>
  <si>
    <t>Хомутовское сельское поселение</t>
  </si>
  <si>
    <t>60622442</t>
  </si>
  <si>
    <t>Каменский район</t>
  </si>
  <si>
    <t>60623000</t>
  </si>
  <si>
    <t>Астаховское сельское поселение</t>
  </si>
  <si>
    <t>60623405</t>
  </si>
  <si>
    <t>Богдановское сельское поселение</t>
  </si>
  <si>
    <t>60623410</t>
  </si>
  <si>
    <t>Волченское сельское поселение</t>
  </si>
  <si>
    <t>60623415</t>
  </si>
  <si>
    <t>Глубокинское городское поселение</t>
  </si>
  <si>
    <t>60623151</t>
  </si>
  <si>
    <t>Груциновское сельское поселение</t>
  </si>
  <si>
    <t>60623460</t>
  </si>
  <si>
    <t>Гусевское сельское поселение</t>
  </si>
  <si>
    <t>60623420</t>
  </si>
  <si>
    <t>Калитвенское сельское поселение</t>
  </si>
  <si>
    <t>60623425</t>
  </si>
  <si>
    <t>Красновское сельское поселение</t>
  </si>
  <si>
    <t>60623430</t>
  </si>
  <si>
    <t>Малокаменское сельское поселение</t>
  </si>
  <si>
    <t>60623440</t>
  </si>
  <si>
    <t>Пиховкинское сельское поселение</t>
  </si>
  <si>
    <t>60623455</t>
  </si>
  <si>
    <t>Старостаничное сельское поселение</t>
  </si>
  <si>
    <t>60623465</t>
  </si>
  <si>
    <t>Уляшкинское сельское поселение</t>
  </si>
  <si>
    <t>60623470</t>
  </si>
  <si>
    <t>Кашарский район</t>
  </si>
  <si>
    <t>60624000</t>
  </si>
  <si>
    <t>Верхнемакеевское сельское поселение</t>
  </si>
  <si>
    <t>60624410</t>
  </si>
  <si>
    <t>Верхнесвечниковское сельское поселение</t>
  </si>
  <si>
    <t>60624415</t>
  </si>
  <si>
    <t>Вяжинское сельское поселение</t>
  </si>
  <si>
    <t>60624420</t>
  </si>
  <si>
    <t>Индустриальное сельское поселение</t>
  </si>
  <si>
    <t>60624425</t>
  </si>
  <si>
    <t>Кашарское сельское поселение</t>
  </si>
  <si>
    <t>60624430</t>
  </si>
  <si>
    <t>Киевское сельское поселение</t>
  </si>
  <si>
    <t>60624435</t>
  </si>
  <si>
    <t>Первомайское сельское поселение</t>
  </si>
  <si>
    <t>60624450</t>
  </si>
  <si>
    <t>Поповское сельское поселение</t>
  </si>
  <si>
    <t>60624455</t>
  </si>
  <si>
    <t>Талловеровское сельское поселение</t>
  </si>
  <si>
    <t>60624470</t>
  </si>
  <si>
    <t>Фомино-Свечниковское сельское поселение</t>
  </si>
  <si>
    <t>60624475</t>
  </si>
  <si>
    <t>Константиновский район</t>
  </si>
  <si>
    <t>60625000</t>
  </si>
  <si>
    <t>Авиловское сельское поселение</t>
  </si>
  <si>
    <t>60625405</t>
  </si>
  <si>
    <t>Богоявленское сельское поселение</t>
  </si>
  <si>
    <t>60625410</t>
  </si>
  <si>
    <t>Гапкинское сельское поселение</t>
  </si>
  <si>
    <t>60625415</t>
  </si>
  <si>
    <t>Константиновское городское поселение</t>
  </si>
  <si>
    <t>60625101</t>
  </si>
  <si>
    <t>Николаевское сельское поселение</t>
  </si>
  <si>
    <t>60625420</t>
  </si>
  <si>
    <t>Почтовское сельское поселение</t>
  </si>
  <si>
    <t>60625425</t>
  </si>
  <si>
    <t>Стычновское сельское поселение</t>
  </si>
  <si>
    <t>60625436</t>
  </si>
  <si>
    <t>Красносулинский район</t>
  </si>
  <si>
    <t>60626000</t>
  </si>
  <si>
    <t>Божковское сельское поселение</t>
  </si>
  <si>
    <t>60626405</t>
  </si>
  <si>
    <t>Владимировское сельское поселение</t>
  </si>
  <si>
    <t>60626410</t>
  </si>
  <si>
    <t>Горненское городское поселение</t>
  </si>
  <si>
    <t>60626102</t>
  </si>
  <si>
    <t>Гуково-Гнилушевское сельское поселение</t>
  </si>
  <si>
    <t>60626415</t>
  </si>
  <si>
    <t>Долотинское сельское поселение</t>
  </si>
  <si>
    <t>60626420</t>
  </si>
  <si>
    <t>60626425</t>
  </si>
  <si>
    <t>Ковалевское сельское поселение</t>
  </si>
  <si>
    <t>60626430</t>
  </si>
  <si>
    <t>60626435</t>
  </si>
  <si>
    <t>Красносулинское городское поселение</t>
  </si>
  <si>
    <t>60626101</t>
  </si>
  <si>
    <t>Михайловское сельское поселение</t>
  </si>
  <si>
    <t>60626440</t>
  </si>
  <si>
    <t>Пролетарское сельское поселение</t>
  </si>
  <si>
    <t>60626445</t>
  </si>
  <si>
    <t>Садковское сельское поселение</t>
  </si>
  <si>
    <t>60626450</t>
  </si>
  <si>
    <t>Табунщиковское сельское поселение</t>
  </si>
  <si>
    <t>60626455</t>
  </si>
  <si>
    <t>Углеродовское городское поселение</t>
  </si>
  <si>
    <t>60626165</t>
  </si>
  <si>
    <t>Ударниковское сельское поселение</t>
  </si>
  <si>
    <t>60626460</t>
  </si>
  <si>
    <t>Куйбышевский район</t>
  </si>
  <si>
    <t>60627000</t>
  </si>
  <si>
    <t>Кринично-Лугское сельское поселение</t>
  </si>
  <si>
    <t>60627404</t>
  </si>
  <si>
    <t>Куйбышевское сельское поселение</t>
  </si>
  <si>
    <t>60627405</t>
  </si>
  <si>
    <t>Лысогорское сельское поселение</t>
  </si>
  <si>
    <t>60627410</t>
  </si>
  <si>
    <t>Мартыновский район</t>
  </si>
  <si>
    <t>60630000</t>
  </si>
  <si>
    <t>Большеорловское сельское поселение</t>
  </si>
  <si>
    <t>60630405</t>
  </si>
  <si>
    <t>Зеленолугское сельское поселение</t>
  </si>
  <si>
    <t>60630407</t>
  </si>
  <si>
    <t>Ильиновское сельское поселение</t>
  </si>
  <si>
    <t>60630412</t>
  </si>
  <si>
    <t>Комаровское сельское поселение</t>
  </si>
  <si>
    <t>60630423</t>
  </si>
  <si>
    <t>Малоорловское сельское поселение</t>
  </si>
  <si>
    <t>60630434</t>
  </si>
  <si>
    <t>Мартыновское сельское поселение</t>
  </si>
  <si>
    <t>60630439</t>
  </si>
  <si>
    <t>Новоселовское сельское поселение</t>
  </si>
  <si>
    <t>60630456</t>
  </si>
  <si>
    <t>Рубашкинское сельское поселение</t>
  </si>
  <si>
    <t>60630467</t>
  </si>
  <si>
    <t>Южненское сельское поселение</t>
  </si>
  <si>
    <t>60630489</t>
  </si>
  <si>
    <t>Матвеево-Курганский район</t>
  </si>
  <si>
    <t>60631000</t>
  </si>
  <si>
    <t>Алексеевское сельское поселение</t>
  </si>
  <si>
    <t>60631405</t>
  </si>
  <si>
    <t>Анастасиевское сельское поселение</t>
  </si>
  <si>
    <t>60631410</t>
  </si>
  <si>
    <t>Большекирсановское сельское поселение</t>
  </si>
  <si>
    <t>60631415</t>
  </si>
  <si>
    <t>Екатериновское сельское поселение</t>
  </si>
  <si>
    <t>60631420</t>
  </si>
  <si>
    <t>Малокирсановское сельское поселение</t>
  </si>
  <si>
    <t>60631440</t>
  </si>
  <si>
    <t>Матвеево-Курганское сельское поселение</t>
  </si>
  <si>
    <t>60631445</t>
  </si>
  <si>
    <t>Новониколаевское сельское поселение</t>
  </si>
  <si>
    <t>60631450</t>
  </si>
  <si>
    <t>Ряженское сельское поселение</t>
  </si>
  <si>
    <t>60631465</t>
  </si>
  <si>
    <t>Миллеровский район</t>
  </si>
  <si>
    <t>60632000</t>
  </si>
  <si>
    <t>Верхнеталовское сельское поселение</t>
  </si>
  <si>
    <t>60632402</t>
  </si>
  <si>
    <t>Волошинское сельское поселение</t>
  </si>
  <si>
    <t>60632405</t>
  </si>
  <si>
    <t>Дегтевское сельское поселение</t>
  </si>
  <si>
    <t>60632415</t>
  </si>
  <si>
    <t>Колодезянское сельское поселение</t>
  </si>
  <si>
    <t>60632420</t>
  </si>
  <si>
    <t>Криворожское сельское поселение</t>
  </si>
  <si>
    <t>60632425</t>
  </si>
  <si>
    <t>Мальчевское сельское поселение</t>
  </si>
  <si>
    <t>60632435</t>
  </si>
  <si>
    <t>Миллеровское городское поселение</t>
  </si>
  <si>
    <t>60632101</t>
  </si>
  <si>
    <t>Ольхово-Рогское сельское поселение</t>
  </si>
  <si>
    <t>60632455</t>
  </si>
  <si>
    <t>60632460</t>
  </si>
  <si>
    <t>Сулинское сельское поселение</t>
  </si>
  <si>
    <t>60632467</t>
  </si>
  <si>
    <t>Титовское сельское поселение</t>
  </si>
  <si>
    <t>60632470</t>
  </si>
  <si>
    <t>Треневское сельское поселение</t>
  </si>
  <si>
    <t>60632430</t>
  </si>
  <si>
    <t>Туриловское сельское поселение</t>
  </si>
  <si>
    <t>60632475</t>
  </si>
  <si>
    <t>Милютинский район</t>
  </si>
  <si>
    <t>60633000</t>
  </si>
  <si>
    <t>Лукичевское сельское поселение</t>
  </si>
  <si>
    <t>60633420</t>
  </si>
  <si>
    <t>Маньково-Березовское сельское поселение</t>
  </si>
  <si>
    <t>60633428</t>
  </si>
  <si>
    <t>Милютинское сельское поселение</t>
  </si>
  <si>
    <t>60633433</t>
  </si>
  <si>
    <t>Николо-Березовское сельское поселение</t>
  </si>
  <si>
    <t>60633444</t>
  </si>
  <si>
    <t>Орловское сельское поселение</t>
  </si>
  <si>
    <t>60633466</t>
  </si>
  <si>
    <t>Светочниковское сельское поселение</t>
  </si>
  <si>
    <t>60633477</t>
  </si>
  <si>
    <t>Селивановское сельское поселение</t>
  </si>
  <si>
    <t>60633480</t>
  </si>
  <si>
    <t>Морозовский район</t>
  </si>
  <si>
    <t>60634000</t>
  </si>
  <si>
    <t>Вознесенское сельское поселение</t>
  </si>
  <si>
    <t>60634415</t>
  </si>
  <si>
    <t>Вольно-Донское сельское поселение</t>
  </si>
  <si>
    <t>60634420</t>
  </si>
  <si>
    <t>Гагаринское сельское поселение</t>
  </si>
  <si>
    <t>60634423</t>
  </si>
  <si>
    <t>Грузиновское сельское поселение</t>
  </si>
  <si>
    <t>60634425</t>
  </si>
  <si>
    <t>Знаменское сельское поселение</t>
  </si>
  <si>
    <t>60634430</t>
  </si>
  <si>
    <t>Костино-Быстрянское сельское поселение</t>
  </si>
  <si>
    <t>60634440</t>
  </si>
  <si>
    <t>Морозовское городское поселение</t>
  </si>
  <si>
    <t>60634101</t>
  </si>
  <si>
    <t>Парамоновское сельское поселение</t>
  </si>
  <si>
    <t>60634460</t>
  </si>
  <si>
    <t>Широко-Атамановское сельское поселение</t>
  </si>
  <si>
    <t>60634405</t>
  </si>
  <si>
    <t>Мясниковский район</t>
  </si>
  <si>
    <t>60635000</t>
  </si>
  <si>
    <t>Большесальское сельское поселение</t>
  </si>
  <si>
    <t>60635405</t>
  </si>
  <si>
    <t>60635420</t>
  </si>
  <si>
    <t>Краснокрымское сельское поселение</t>
  </si>
  <si>
    <t>60635424</t>
  </si>
  <si>
    <t>Крымское сельское поселение</t>
  </si>
  <si>
    <t>60635428</t>
  </si>
  <si>
    <t>Недвиговское сельское поселение</t>
  </si>
  <si>
    <t>60635447</t>
  </si>
  <si>
    <t>Петровское сельское поселение</t>
  </si>
  <si>
    <t>60635436</t>
  </si>
  <si>
    <t>Чалтырское сельское поселение</t>
  </si>
  <si>
    <t>60635452</t>
  </si>
  <si>
    <t>Неклиновский район</t>
  </si>
  <si>
    <t>60636000</t>
  </si>
  <si>
    <t>Андреево-Мелентьевское сельское поселение</t>
  </si>
  <si>
    <t>60636428</t>
  </si>
  <si>
    <t>Большенеклиновское сельское поселение</t>
  </si>
  <si>
    <t>60636404</t>
  </si>
  <si>
    <t>Вареновское сельское поселение</t>
  </si>
  <si>
    <t>60636407</t>
  </si>
  <si>
    <t>Васильево-Ханжоновское сельское поселение</t>
  </si>
  <si>
    <t>60636408</t>
  </si>
  <si>
    <t>Лакедемоновское сельское поселение</t>
  </si>
  <si>
    <t>60636424</t>
  </si>
  <si>
    <t>Натальевское сельское поселение</t>
  </si>
  <si>
    <t>60636432</t>
  </si>
  <si>
    <t>60636434</t>
  </si>
  <si>
    <t>Новобессергеневское сельское поселение</t>
  </si>
  <si>
    <t>60636436</t>
  </si>
  <si>
    <t>Носовское сельское поселение</t>
  </si>
  <si>
    <t>60636440</t>
  </si>
  <si>
    <t>Платовское сельское поселение</t>
  </si>
  <si>
    <t>60636412</t>
  </si>
  <si>
    <t>Покровское сельское поселение</t>
  </si>
  <si>
    <t>60636448</t>
  </si>
  <si>
    <t>Поляковское сельское поселение</t>
  </si>
  <si>
    <t>60636420</t>
  </si>
  <si>
    <t>Приморское сельское поселение</t>
  </si>
  <si>
    <t>60636452</t>
  </si>
  <si>
    <t>Самбекское сельское поселение</t>
  </si>
  <si>
    <t>60636456</t>
  </si>
  <si>
    <t>Синявское сельское поселение</t>
  </si>
  <si>
    <t>60636460</t>
  </si>
  <si>
    <t>Советинское сельское поселение</t>
  </si>
  <si>
    <t>60636464</t>
  </si>
  <si>
    <t>Троицкое сельское поселение</t>
  </si>
  <si>
    <t>60636468</t>
  </si>
  <si>
    <t>Федоровское сельское поселение</t>
  </si>
  <si>
    <t>60636472</t>
  </si>
  <si>
    <t>Обливский район</t>
  </si>
  <si>
    <t>60640000</t>
  </si>
  <si>
    <t>60640403</t>
  </si>
  <si>
    <t>60640405</t>
  </si>
  <si>
    <t>Караичевское сельское поселение</t>
  </si>
  <si>
    <t>60640425</t>
  </si>
  <si>
    <t>Каштановское сельское поселение</t>
  </si>
  <si>
    <t>60640410</t>
  </si>
  <si>
    <t>Нестеркинское сельское поселение</t>
  </si>
  <si>
    <t>60640440</t>
  </si>
  <si>
    <t>Обливское сельское поселение</t>
  </si>
  <si>
    <t>60640420</t>
  </si>
  <si>
    <t>Солонецкое сельское поселение</t>
  </si>
  <si>
    <t>60640430</t>
  </si>
  <si>
    <t>Октябрьский район</t>
  </si>
  <si>
    <t>60641000</t>
  </si>
  <si>
    <t>60641404</t>
  </si>
  <si>
    <t>Артемовское сельское поселение</t>
  </si>
  <si>
    <t>60641405</t>
  </si>
  <si>
    <t>Бессергеневское сельское поселение</t>
  </si>
  <si>
    <t>60641408</t>
  </si>
  <si>
    <t>Каменоломненское городское поселение</t>
  </si>
  <si>
    <t>60641151</t>
  </si>
  <si>
    <t>Керчикское сельское поселение</t>
  </si>
  <si>
    <t>60641415</t>
  </si>
  <si>
    <t>Коммунарское сельское поселение</t>
  </si>
  <si>
    <t>60641425</t>
  </si>
  <si>
    <t>60641430</t>
  </si>
  <si>
    <t>Краснолучское сельское поселение</t>
  </si>
  <si>
    <t>60641427</t>
  </si>
  <si>
    <t>Красюковское сельское поселение</t>
  </si>
  <si>
    <t>60641435</t>
  </si>
  <si>
    <t>Кривянское сельское поселение</t>
  </si>
  <si>
    <t>60641440</t>
  </si>
  <si>
    <t>Мокрологское сельское поселение</t>
  </si>
  <si>
    <t>60641445</t>
  </si>
  <si>
    <t>Персиановское сельское поселение</t>
  </si>
  <si>
    <t>60641450</t>
  </si>
  <si>
    <t>Орловский район</t>
  </si>
  <si>
    <t>60642000</t>
  </si>
  <si>
    <t>Волочаевское сельское поселение</t>
  </si>
  <si>
    <t>60642411</t>
  </si>
  <si>
    <t>60642422</t>
  </si>
  <si>
    <t>Каменно-Балковское сельское поселение</t>
  </si>
  <si>
    <t>60642433</t>
  </si>
  <si>
    <t>60642438</t>
  </si>
  <si>
    <t>60642443</t>
  </si>
  <si>
    <t>Курганенское сельское поселение</t>
  </si>
  <si>
    <t>60642444</t>
  </si>
  <si>
    <t>Луганское сельское поселение</t>
  </si>
  <si>
    <t>60642460</t>
  </si>
  <si>
    <t>Майорское сельское поселение</t>
  </si>
  <si>
    <t>60642445</t>
  </si>
  <si>
    <t>60642446</t>
  </si>
  <si>
    <t>Островянское сельское поселение</t>
  </si>
  <si>
    <t>60642448</t>
  </si>
  <si>
    <t>60642452</t>
  </si>
  <si>
    <t>Песчанокопский район</t>
  </si>
  <si>
    <t>60644000</t>
  </si>
  <si>
    <t>Богородицкое сельское поселение</t>
  </si>
  <si>
    <t>60644411</t>
  </si>
  <si>
    <t>60644422</t>
  </si>
  <si>
    <t>Зареченское сельское поселение</t>
  </si>
  <si>
    <t>60644426</t>
  </si>
  <si>
    <t>Краснополянское сельское поселение</t>
  </si>
  <si>
    <t>60644433</t>
  </si>
  <si>
    <t>Летницкое сельское поселение</t>
  </si>
  <si>
    <t>60644444</t>
  </si>
  <si>
    <t>Песчанокопское сельское поселение</t>
  </si>
  <si>
    <t>60644455</t>
  </si>
  <si>
    <t>Поливянское сельское поселение</t>
  </si>
  <si>
    <t>60644466</t>
  </si>
  <si>
    <t>Развильненское сельское поселение</t>
  </si>
  <si>
    <t>60644477</t>
  </si>
  <si>
    <t>Рассыпненское сельское поселение</t>
  </si>
  <si>
    <t>60644488</t>
  </si>
  <si>
    <t>Пролетарский район</t>
  </si>
  <si>
    <t>60645000</t>
  </si>
  <si>
    <t>Буденновское сельское поселение</t>
  </si>
  <si>
    <t>60645405</t>
  </si>
  <si>
    <t>Дальненское сельское поселение</t>
  </si>
  <si>
    <t>60645410</t>
  </si>
  <si>
    <t>Ковринское сельское поселение</t>
  </si>
  <si>
    <t>60645415</t>
  </si>
  <si>
    <t>Мокроельмутянское сельское поселение</t>
  </si>
  <si>
    <t>60645420</t>
  </si>
  <si>
    <t>60645425</t>
  </si>
  <si>
    <t>Огневское сельское поселение</t>
  </si>
  <si>
    <t>60645427</t>
  </si>
  <si>
    <t>Опенкинское сельское поселение</t>
  </si>
  <si>
    <t>60645430</t>
  </si>
  <si>
    <t>Пролетарское городское поселение</t>
  </si>
  <si>
    <t>60645101</t>
  </si>
  <si>
    <t>Суховское сельское поселение</t>
  </si>
  <si>
    <t>60645435</t>
  </si>
  <si>
    <t>Уютненское сельское поселение</t>
  </si>
  <si>
    <t>60645448</t>
  </si>
  <si>
    <t>Ремонтненский район</t>
  </si>
  <si>
    <t>60647000</t>
  </si>
  <si>
    <t>Валуевское сельское поселение</t>
  </si>
  <si>
    <t>60647411</t>
  </si>
  <si>
    <t>Денисовское сельское поселение</t>
  </si>
  <si>
    <t>60647422</t>
  </si>
  <si>
    <t>60647433</t>
  </si>
  <si>
    <t>60647435</t>
  </si>
  <si>
    <t>Кормовское сельское поселение</t>
  </si>
  <si>
    <t>60647437</t>
  </si>
  <si>
    <t>Краснопартизанское сельское поселение</t>
  </si>
  <si>
    <t>60647444</t>
  </si>
  <si>
    <t>60647455</t>
  </si>
  <si>
    <t>Подгорненское сельское поселение</t>
  </si>
  <si>
    <t>60647466</t>
  </si>
  <si>
    <t>Привольненское сельское поселение</t>
  </si>
  <si>
    <t>60647469</t>
  </si>
  <si>
    <t>Ремонтненское сельское поселение</t>
  </si>
  <si>
    <t>60647472</t>
  </si>
  <si>
    <t>Родионово-Несветайский район</t>
  </si>
  <si>
    <t>60648000</t>
  </si>
  <si>
    <t>Барило-Крепинское сельское поселение</t>
  </si>
  <si>
    <t>60648410</t>
  </si>
  <si>
    <t>Болдыревское сельское поселение</t>
  </si>
  <si>
    <t>60648415</t>
  </si>
  <si>
    <t>Большекрепинское сельское поселение</t>
  </si>
  <si>
    <t>60648420</t>
  </si>
  <si>
    <t>60648425</t>
  </si>
  <si>
    <t>60648436</t>
  </si>
  <si>
    <t>Родионово-Несветайское сельское поселение</t>
  </si>
  <si>
    <t>60648447</t>
  </si>
  <si>
    <t>Сальский район</t>
  </si>
  <si>
    <t>60650000</t>
  </si>
  <si>
    <t>60650410</t>
  </si>
  <si>
    <t>Гигантовское сельское поселение</t>
  </si>
  <si>
    <t>60650412</t>
  </si>
  <si>
    <t>60650415</t>
  </si>
  <si>
    <t>Ивановское сельское поселение</t>
  </si>
  <si>
    <t>60650420</t>
  </si>
  <si>
    <t>Кручено-Балковское сельское поселение</t>
  </si>
  <si>
    <t>60650425</t>
  </si>
  <si>
    <t>60650430</t>
  </si>
  <si>
    <t>Новоегорлыкское сельское поселение</t>
  </si>
  <si>
    <t>60650435</t>
  </si>
  <si>
    <t>Рыбасовское сельское поселение</t>
  </si>
  <si>
    <t>60650442</t>
  </si>
  <si>
    <t>Сальское городское поселение</t>
  </si>
  <si>
    <t>60650101</t>
  </si>
  <si>
    <t>Сандатовское сельское поселение</t>
  </si>
  <si>
    <t>60650445</t>
  </si>
  <si>
    <t>Юловское сельское поселение</t>
  </si>
  <si>
    <t>60650460</t>
  </si>
  <si>
    <t>Семикаракорский район</t>
  </si>
  <si>
    <t>60651000</t>
  </si>
  <si>
    <t>Бакланниковское сельское поселение</t>
  </si>
  <si>
    <t>60651404</t>
  </si>
  <si>
    <t>Большемечетновское сельское поселение</t>
  </si>
  <si>
    <t>60651405</t>
  </si>
  <si>
    <t>Задоно-Кагальницкое сельское поселение</t>
  </si>
  <si>
    <t>60651410</t>
  </si>
  <si>
    <t>Золоторевское сельское поселение</t>
  </si>
  <si>
    <t>60651415</t>
  </si>
  <si>
    <t>Кочетовское сельское поселение</t>
  </si>
  <si>
    <t>60651420</t>
  </si>
  <si>
    <t>Кузнецовское сельское поселение</t>
  </si>
  <si>
    <t>60651425</t>
  </si>
  <si>
    <t>Новозолотовское сельское поселение</t>
  </si>
  <si>
    <t>60651430</t>
  </si>
  <si>
    <t>Семикаракорское городское поселение</t>
  </si>
  <si>
    <t>60651101</t>
  </si>
  <si>
    <t>Сусатское сельское поселение</t>
  </si>
  <si>
    <t>60651440</t>
  </si>
  <si>
    <t>Топилинское сельское поселение</t>
  </si>
  <si>
    <t>60651450</t>
  </si>
  <si>
    <t>Советский район</t>
  </si>
  <si>
    <t>60652000</t>
  </si>
  <si>
    <t>Калач-Куртлакское сельское поселение</t>
  </si>
  <si>
    <t>60652414</t>
  </si>
  <si>
    <t>Советское сельское поселение</t>
  </si>
  <si>
    <t>60652426</t>
  </si>
  <si>
    <t>Чирское сельское поселение</t>
  </si>
  <si>
    <t>60652437</t>
  </si>
  <si>
    <t>Тарасовский район</t>
  </si>
  <si>
    <t>60653000</t>
  </si>
  <si>
    <t>Большинское сельское поселение</t>
  </si>
  <si>
    <t>60653405</t>
  </si>
  <si>
    <t>Войковское сельское поселение</t>
  </si>
  <si>
    <t>60653410</t>
  </si>
  <si>
    <t>Дячкинское сельское поселение</t>
  </si>
  <si>
    <t>60653415</t>
  </si>
  <si>
    <t>Ефремово-Степановское сельское поселение</t>
  </si>
  <si>
    <t>60653420</t>
  </si>
  <si>
    <t>Зеленовское сельское поселение</t>
  </si>
  <si>
    <t>60653425</t>
  </si>
  <si>
    <t>Колушкинское сельское поселение</t>
  </si>
  <si>
    <t>60653430</t>
  </si>
  <si>
    <t>60653435</t>
  </si>
  <si>
    <t>Курно-Липовское сельское поселение</t>
  </si>
  <si>
    <t>60653440</t>
  </si>
  <si>
    <t>Митякинское сельское поселение</t>
  </si>
  <si>
    <t>60653445</t>
  </si>
  <si>
    <t>Тарасовское сельское поселение</t>
  </si>
  <si>
    <t>60653453</t>
  </si>
  <si>
    <t>Тацинский район</t>
  </si>
  <si>
    <t>60654000</t>
  </si>
  <si>
    <t>Быстрогорское сельское поселение</t>
  </si>
  <si>
    <t>60654407</t>
  </si>
  <si>
    <t>Верхнеобливское сельское поселение</t>
  </si>
  <si>
    <t>60654411</t>
  </si>
  <si>
    <t>Ермаковское сельское поселение</t>
  </si>
  <si>
    <t>60654422</t>
  </si>
  <si>
    <t>Жирновское сельское поселение</t>
  </si>
  <si>
    <t>60654424</t>
  </si>
  <si>
    <t>Зазерское сельское поселение</t>
  </si>
  <si>
    <t>60654433</t>
  </si>
  <si>
    <t>Ковылкинское сельское поселение</t>
  </si>
  <si>
    <t>60654444</t>
  </si>
  <si>
    <t>60654448</t>
  </si>
  <si>
    <t>Скосырское сельское поселение</t>
  </si>
  <si>
    <t>60654456</t>
  </si>
  <si>
    <t>60654460</t>
  </si>
  <si>
    <t>Тацинское сельское поселение</t>
  </si>
  <si>
    <t>60654465</t>
  </si>
  <si>
    <t>Углегорское сельское поселение</t>
  </si>
  <si>
    <t>60654467</t>
  </si>
  <si>
    <t>Усть-Донецкий район</t>
  </si>
  <si>
    <t>60655000</t>
  </si>
  <si>
    <t>Апаринское сельское поселение</t>
  </si>
  <si>
    <t>60655405</t>
  </si>
  <si>
    <t>Верхнекудрюченское сельское поселение</t>
  </si>
  <si>
    <t>60655410</t>
  </si>
  <si>
    <t>60655423</t>
  </si>
  <si>
    <t>Мелиховское сельское поселение</t>
  </si>
  <si>
    <t>60655428</t>
  </si>
  <si>
    <t>Нижнекундрюченское сельское поселение</t>
  </si>
  <si>
    <t>60655432</t>
  </si>
  <si>
    <t>Пухляковское сельское поселение</t>
  </si>
  <si>
    <t>60655440</t>
  </si>
  <si>
    <t>Раздорское сельское поселение</t>
  </si>
  <si>
    <t>60655450</t>
  </si>
  <si>
    <t>Усть-Донецкое городское поселение</t>
  </si>
  <si>
    <t>60655151</t>
  </si>
  <si>
    <t>Целинский район</t>
  </si>
  <si>
    <t>60656000</t>
  </si>
  <si>
    <t>60656420</t>
  </si>
  <si>
    <t>Лопанское сельское поселение</t>
  </si>
  <si>
    <t>60656425</t>
  </si>
  <si>
    <t>60656430</t>
  </si>
  <si>
    <t>Новоцелинское сельское поселение</t>
  </si>
  <si>
    <t>60656432</t>
  </si>
  <si>
    <t>Ольшанское сельское поселение</t>
  </si>
  <si>
    <t>60656435</t>
  </si>
  <si>
    <t>Среднеегорлыкское сельское поселение</t>
  </si>
  <si>
    <t>60656440</t>
  </si>
  <si>
    <t>Хлеборобное сельское поселение</t>
  </si>
  <si>
    <t>60656450</t>
  </si>
  <si>
    <t>Целинское сельское поселение</t>
  </si>
  <si>
    <t>60656455</t>
  </si>
  <si>
    <t>60656460</t>
  </si>
  <si>
    <t>Цимлянский район</t>
  </si>
  <si>
    <t>60657000</t>
  </si>
  <si>
    <t>60657420</t>
  </si>
  <si>
    <t>Красноярское сельское поселение</t>
  </si>
  <si>
    <t>60657430</t>
  </si>
  <si>
    <t>Лозновское сельское поселение</t>
  </si>
  <si>
    <t>60657433</t>
  </si>
  <si>
    <t>Маркинское сельское поселение</t>
  </si>
  <si>
    <t>60657435</t>
  </si>
  <si>
    <t>Новоцимлянское сельское поселение</t>
  </si>
  <si>
    <t>60657440</t>
  </si>
  <si>
    <t>Саркеловское сельское поселение</t>
  </si>
  <si>
    <t>60657444</t>
  </si>
  <si>
    <t>Цимлянское городское поселение</t>
  </si>
  <si>
    <t>60657101</t>
  </si>
  <si>
    <t>Чертковский район</t>
  </si>
  <si>
    <t>60658000</t>
  </si>
  <si>
    <t>Алексеево-Лозовское сельское поселение</t>
  </si>
  <si>
    <t>60658404</t>
  </si>
  <si>
    <t>60658416</t>
  </si>
  <si>
    <t>Зубрилинское сельское поселение</t>
  </si>
  <si>
    <t>60658420</t>
  </si>
  <si>
    <t>60658424</t>
  </si>
  <si>
    <t>Маньковское сельское поселение</t>
  </si>
  <si>
    <t>60658428</t>
  </si>
  <si>
    <t>Михайлово-Александровское сельское поселение</t>
  </si>
  <si>
    <t>60658432</t>
  </si>
  <si>
    <t>Нагибинское сельское поселение</t>
  </si>
  <si>
    <t>60658434</t>
  </si>
  <si>
    <t>Ольховчанское сельское поселение</t>
  </si>
  <si>
    <t>60658436</t>
  </si>
  <si>
    <t>Осиковское сельское поселение</t>
  </si>
  <si>
    <t>60658438</t>
  </si>
  <si>
    <t>Сетрковское сельское поселение</t>
  </si>
  <si>
    <t>60658444</t>
  </si>
  <si>
    <t>Сохрановское сельское поселение</t>
  </si>
  <si>
    <t>60658448</t>
  </si>
  <si>
    <t>Чертковское сельское поселение</t>
  </si>
  <si>
    <t>60658454</t>
  </si>
  <si>
    <t>Шептуховское сельское поселение</t>
  </si>
  <si>
    <t>60658456</t>
  </si>
  <si>
    <t>Щедровское сельское поселение</t>
  </si>
  <si>
    <t>60658460</t>
  </si>
  <si>
    <t>Шолоховский район</t>
  </si>
  <si>
    <t>60659000</t>
  </si>
  <si>
    <t>Базковское сельское поселение</t>
  </si>
  <si>
    <t>60659405</t>
  </si>
  <si>
    <t>Вешенское сельское поселение</t>
  </si>
  <si>
    <t>60659410</t>
  </si>
  <si>
    <t>Дубровское сельское поселение</t>
  </si>
  <si>
    <t>60659415</t>
  </si>
  <si>
    <t>Дударевское сельское поселение</t>
  </si>
  <si>
    <t>60659420</t>
  </si>
  <si>
    <t>60659425</t>
  </si>
  <si>
    <t>Колундаевское сельское поселение</t>
  </si>
  <si>
    <t>60659430</t>
  </si>
  <si>
    <t>Кружилинское сельское поселение</t>
  </si>
  <si>
    <t>60659435</t>
  </si>
  <si>
    <t>Меркуловское сельское поселение</t>
  </si>
  <si>
    <t>60659440</t>
  </si>
  <si>
    <t>Терновское сельское поселение</t>
  </si>
  <si>
    <t>60659460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</si>
  <si>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</si>
  <si>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</si>
  <si>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</si>
  <si>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</si>
  <si>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</si>
  <si>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</si>
  <si>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</si>
  <si>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</si>
  <si>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</si>
  <si>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</si>
  <si>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</si>
  <si>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</si>
  <si>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</si>
  <si>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</si>
  <si>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</si>
  <si>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</si>
  <si>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</si>
  <si>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</si>
  <si>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</si>
  <si>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\\Server3\vts\Documents\PEO\Only PEO\отчеты в РСТ\2020\2021\FAS.JKH.OPEN.INFO.PRICE.WARM теплоноситель.BKP..xlsb</t>
  </si>
  <si>
    <t>Резервная копия создана: \\Server3\vts\Documents\PEO\Only PEO\отчеты в РСТ\2020\2021\FAS.JKH.OPEN.INFO.PRICE.WARM теплоноситель.BKP..xlsb</t>
  </si>
  <si>
    <t>Создание книги для установки обновлений...</t>
  </si>
  <si>
    <t>Ошибка</t>
  </si>
  <si>
    <t>Файл обновления загружен: \\Server3\vts\Documents\PEO\Only PEO\отчеты в РСТ\2020\2021\UPDATE.FAS.JKH.OPEN.INFO.PRICE.WARM.TO.1.0.2.46.xls</t>
  </si>
  <si>
    <t>население и приравненные категории</t>
  </si>
  <si>
    <t>Обновление завершилось удачно! Шаблон FAS.JKH.OPEN.INFO.PRICE.WARM теплоноситель.xlsb сохранен под именем 'FAS.JKH.OPEN.INFO.PRICE.WARM теплоноситель(v1.0.2).xlsb'</t>
  </si>
  <si>
    <t>REGION_ID</t>
  </si>
  <si>
    <t>REGION_NAME</t>
  </si>
  <si>
    <t>RST_ORG_ID</t>
  </si>
  <si>
    <t>ORG_NAME</t>
  </si>
  <si>
    <t>INN_NAME</t>
  </si>
  <si>
    <t>KPP_NAME</t>
  </si>
  <si>
    <t>ORG_START_DATE</t>
  </si>
  <si>
    <t>ORG_END_DATE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</si>
  <si>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</si>
  <si>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</si>
  <si>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</si>
  <si>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</si>
  <si>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</si>
  <si>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</si>
  <si>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</si>
  <si>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</si>
  <si>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</si>
  <si>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</si>
  <si>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</si>
  <si>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</si>
  <si>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</si>
  <si>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</si>
  <si>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</si>
  <si>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</si>
  <si>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</si>
  <si>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</si>
  <si>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</si>
  <si>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</si>
  <si>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</si>
  <si>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</si>
  <si>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30872564</t>
  </si>
  <si>
    <t>АО "Главное управление обустройства войск"</t>
  </si>
  <si>
    <t>7703702341</t>
  </si>
  <si>
    <t>770401001</t>
  </si>
  <si>
    <t>23-01-2017 00:00:00</t>
  </si>
  <si>
    <t>26457273</t>
  </si>
  <si>
    <t>АО "Донэнерго"</t>
  </si>
  <si>
    <t>6163089292</t>
  </si>
  <si>
    <t>614143001</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</si>
  <si>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</si>
  <si>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</si>
  <si>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</si>
  <si>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</si>
  <si>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</si>
  <si>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</si>
  <si>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</si>
  <si>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</si>
  <si>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</si>
  <si>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</si>
  <si>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</si>
  <si>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616601001</t>
  </si>
  <si>
    <t>01-01-2018 00:00:00</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</si>
  <si>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</si>
  <si>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</si>
  <si>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</si>
  <si>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</si>
  <si>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</si>
  <si>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</si>
  <si>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</si>
  <si>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</si>
  <si>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</si>
  <si>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</si>
  <si>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</si>
  <si>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</si>
  <si>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</si>
  <si>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</si>
  <si>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</si>
  <si>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</si>
  <si>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</si>
  <si>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</si>
  <si>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</si>
  <si>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</si>
  <si>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</si>
  <si>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</si>
  <si>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</si>
  <si>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</si>
  <si>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</si>
  <si>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</si>
  <si>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</si>
  <si>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</si>
  <si>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</si>
  <si>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</si>
  <si>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</si>
  <si>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</si>
  <si>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</si>
  <si>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</si>
  <si>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616501001</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</si>
  <si>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</si>
  <si>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</si>
  <si>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</si>
  <si>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</si>
  <si>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</si>
  <si>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</si>
  <si>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</si>
  <si>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</si>
  <si>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</si>
  <si>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</si>
  <si>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</si>
  <si>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</si>
  <si>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</si>
  <si>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26436677</t>
  </si>
  <si>
    <t>ЗАО "Ростовобувь"</t>
  </si>
  <si>
    <t>6152000503</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</si>
  <si>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</si>
  <si>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</si>
  <si>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</si>
  <si>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</si>
  <si>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</si>
  <si>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</si>
  <si>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</si>
  <si>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</si>
  <si>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</si>
  <si>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</si>
  <si>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</si>
  <si>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</si>
  <si>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</si>
  <si>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</si>
  <si>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</si>
  <si>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</si>
  <si>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</si>
  <si>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</si>
  <si>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26637060</t>
  </si>
  <si>
    <t>МП РСП "Возрождение"</t>
  </si>
  <si>
    <t>6127012801</t>
  </si>
  <si>
    <t>612701001</t>
  </si>
  <si>
    <t>17-06-2010 00:00:00</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</si>
  <si>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</si>
  <si>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</si>
  <si>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</si>
  <si>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</si>
  <si>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</si>
  <si>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</si>
  <si>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</si>
  <si>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</si>
  <si>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</si>
  <si>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</si>
  <si>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</si>
  <si>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</si>
  <si>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</si>
  <si>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</si>
  <si>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</si>
  <si>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</si>
  <si>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</si>
  <si>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</si>
  <si>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</si>
  <si>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</si>
  <si>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26446617</t>
  </si>
  <si>
    <t>МУП "Жилищно-эксплуатационное управление"</t>
  </si>
  <si>
    <t>6154070665</t>
  </si>
  <si>
    <t>26449438</t>
  </si>
  <si>
    <t>МУП "Заветинские теплосети"</t>
  </si>
  <si>
    <t>6110002700</t>
  </si>
  <si>
    <t>611001001</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</si>
  <si>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</si>
  <si>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</si>
  <si>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</si>
  <si>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</si>
  <si>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</si>
  <si>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</si>
  <si>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</si>
  <si>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</si>
  <si>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</si>
  <si>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</si>
  <si>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</si>
  <si>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</si>
  <si>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</si>
  <si>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</si>
  <si>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</si>
  <si>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</si>
  <si>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</si>
  <si>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</si>
  <si>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</si>
  <si>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</si>
  <si>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</si>
  <si>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</si>
  <si>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26446567</t>
  </si>
  <si>
    <t>МУП "Таганрогэнерго"</t>
  </si>
  <si>
    <t>6154085894</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</si>
  <si>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</si>
  <si>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</si>
  <si>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</si>
  <si>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</si>
  <si>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</si>
  <si>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</si>
  <si>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</si>
  <si>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</si>
  <si>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</si>
  <si>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</si>
  <si>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</si>
  <si>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</si>
  <si>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</si>
  <si>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</si>
  <si>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</si>
  <si>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</si>
  <si>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</si>
  <si>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</si>
  <si>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</si>
  <si>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</si>
  <si>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</si>
  <si>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</si>
  <si>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</si>
  <si>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</si>
  <si>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</si>
  <si>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</si>
  <si>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</si>
  <si>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</si>
  <si>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610201001</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</si>
  <si>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</si>
  <si>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</si>
  <si>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</si>
  <si>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</si>
  <si>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</si>
  <si>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</si>
  <si>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</si>
  <si>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</si>
  <si>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27794430</t>
  </si>
  <si>
    <t>МУП ЖКХ "Красносадовское" Красносадовского сельского поселения</t>
  </si>
  <si>
    <t>6101931536</t>
  </si>
  <si>
    <t>610101001</t>
  </si>
  <si>
    <t>26374620</t>
  </si>
  <si>
    <t>МУП КХ Песчанокопского района</t>
  </si>
  <si>
    <t>6127010900</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</si>
  <si>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</si>
  <si>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</si>
  <si>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</si>
  <si>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</si>
  <si>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</si>
  <si>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</si>
  <si>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</si>
  <si>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</si>
  <si>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</si>
  <si>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</si>
  <si>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</si>
  <si>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</si>
  <si>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</si>
  <si>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</si>
  <si>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</si>
  <si>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</si>
  <si>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</si>
  <si>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</si>
  <si>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</si>
  <si>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</si>
  <si>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</si>
  <si>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</si>
  <si>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</si>
  <si>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</si>
  <si>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</si>
  <si>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</si>
  <si>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26446002</t>
  </si>
  <si>
    <t>ОАО "31 завод авиационного технологического оборудования"</t>
  </si>
  <si>
    <t>6150052190</t>
  </si>
  <si>
    <t>26645111</t>
  </si>
  <si>
    <t>ОАО "Батайское"</t>
  </si>
  <si>
    <t>6101001530</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</si>
  <si>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</si>
  <si>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</si>
  <si>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</si>
  <si>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</si>
  <si>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</si>
  <si>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</si>
  <si>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</si>
  <si>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</si>
  <si>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</si>
  <si>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</si>
  <si>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</si>
  <si>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</si>
  <si>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26380959</t>
  </si>
  <si>
    <t>ОАО "ЖКХ Волгодонского района"</t>
  </si>
  <si>
    <t>6107008243</t>
  </si>
  <si>
    <t>610701001</t>
  </si>
  <si>
    <t>26446559</t>
  </si>
  <si>
    <t>ОАО "Зерноградские тепловые сети"</t>
  </si>
  <si>
    <t>6111982106</t>
  </si>
  <si>
    <t>611101001</t>
  </si>
  <si>
    <t>616801001</t>
  </si>
  <si>
    <t>30420231</t>
  </si>
  <si>
    <t>ОАО "НПП КП "Квант"</t>
  </si>
  <si>
    <t>6152001056</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</si>
  <si>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</si>
  <si>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</si>
  <si>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</si>
  <si>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</si>
  <si>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</si>
  <si>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</si>
  <si>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</si>
  <si>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</si>
  <si>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</si>
  <si>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</si>
  <si>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</si>
  <si>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</si>
  <si>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</si>
  <si>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</si>
  <si>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</si>
  <si>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</si>
  <si>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</si>
  <si>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</si>
  <si>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</si>
  <si>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</si>
  <si>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26446563</t>
  </si>
  <si>
    <t>ОАО "Шахтинский завод Гидропривод"</t>
  </si>
  <si>
    <t>6155010796</t>
  </si>
  <si>
    <t>615501001</t>
  </si>
  <si>
    <t>26449160</t>
  </si>
  <si>
    <t>ОАО "Экспериментальная ТЭС"</t>
  </si>
  <si>
    <t>6148012030</t>
  </si>
  <si>
    <t>26445896</t>
  </si>
  <si>
    <t>ОАО "Энергопром - Новочеркасский электродный завод"</t>
  </si>
  <si>
    <t>6150003065</t>
  </si>
  <si>
    <t>26778073</t>
  </si>
  <si>
    <t>ООО "АКДЭНЕРГО"</t>
  </si>
  <si>
    <t>6102026104</t>
  </si>
  <si>
    <t>26586585</t>
  </si>
  <si>
    <t>ООО "Азовский морской порт"</t>
  </si>
  <si>
    <t>6140001622</t>
  </si>
  <si>
    <t>28814140</t>
  </si>
  <si>
    <t>ООО "Азовэнергомаш"</t>
  </si>
  <si>
    <t>6165150231</t>
  </si>
  <si>
    <t>26436852</t>
  </si>
  <si>
    <t>ООО "Ареал"</t>
  </si>
  <si>
    <t>6167081858</t>
  </si>
  <si>
    <t>31351556</t>
  </si>
  <si>
    <t>ООО "ВОЛГОДОНСКАЯ ТЭЦ-1"</t>
  </si>
  <si>
    <t>6143098108</t>
  </si>
  <si>
    <t>614301001</t>
  </si>
  <si>
    <t>28485857</t>
  </si>
  <si>
    <t>ООО "Вавилон-Сервис"</t>
  </si>
  <si>
    <t>6161045243</t>
  </si>
  <si>
    <t>616101001</t>
  </si>
  <si>
    <t>30897159</t>
  </si>
  <si>
    <t>ООО "Волгодонская тепловая генерация"</t>
  </si>
  <si>
    <t>6143088300</t>
  </si>
  <si>
    <t>01-01-2017 00:00:00</t>
  </si>
  <si>
    <t>28422605</t>
  </si>
  <si>
    <t>ООО "Волгодонские тепловые сети"</t>
  </si>
  <si>
    <t>6143081351</t>
  </si>
  <si>
    <t>31-05-2013 00:00:00</t>
  </si>
  <si>
    <t>27946514</t>
  </si>
  <si>
    <t>ООО "Донская тепловая компания"</t>
  </si>
  <si>
    <t>6168056942</t>
  </si>
  <si>
    <t>31367096</t>
  </si>
  <si>
    <t>ООО "Донтеплоэнерго"</t>
  </si>
  <si>
    <t>6149020281</t>
  </si>
  <si>
    <t>01-01-2019 00:00:00</t>
  </si>
  <si>
    <t>26380977</t>
  </si>
  <si>
    <t>ООО "Жилищник"</t>
  </si>
  <si>
    <t>6130703051</t>
  </si>
  <si>
    <t>613001001</t>
  </si>
  <si>
    <t>31038140</t>
  </si>
  <si>
    <t>ООО "Издательство"МОЛОТ"</t>
  </si>
  <si>
    <t>6168093510</t>
  </si>
  <si>
    <t>30916594</t>
  </si>
  <si>
    <t>ООО "ККПД-Инвест"</t>
  </si>
  <si>
    <t>6168014188</t>
  </si>
  <si>
    <t>28943166</t>
  </si>
  <si>
    <t>ООО "КОВЧЕГ"</t>
  </si>
  <si>
    <t>7725821712</t>
  </si>
  <si>
    <t>772501001</t>
  </si>
  <si>
    <t>30842639</t>
  </si>
  <si>
    <t>ООО "КОМФОРТ"</t>
  </si>
  <si>
    <t>6141049585</t>
  </si>
  <si>
    <t>31436757</t>
  </si>
  <si>
    <t>ООО "Комфорт"</t>
  </si>
  <si>
    <t>6126012380</t>
  </si>
  <si>
    <t>30370942</t>
  </si>
  <si>
    <t>ООО "ЛЕГИОН ГРУПП"</t>
  </si>
  <si>
    <t>6165558503</t>
  </si>
  <si>
    <t>26525135</t>
  </si>
  <si>
    <t>ООО "ЛУКОЙЛ-Ростовэнерго"</t>
  </si>
  <si>
    <t>6164288981</t>
  </si>
  <si>
    <t>26764871</t>
  </si>
  <si>
    <t>ООО "ЛУКОЙЛ-Экоэнерго"</t>
  </si>
  <si>
    <t>3015087458</t>
  </si>
  <si>
    <t>26382582</t>
  </si>
  <si>
    <t>ООО "МП "Коммунсервис"</t>
  </si>
  <si>
    <t>6122009675</t>
  </si>
  <si>
    <t>26446530</t>
  </si>
  <si>
    <t>ООО "Межмуниципальный Неклиновский водопровод"</t>
  </si>
  <si>
    <t>6123015978</t>
  </si>
  <si>
    <t>28821617</t>
  </si>
  <si>
    <t>ООО "Нефто-Юг"</t>
  </si>
  <si>
    <t>6165001166</t>
  </si>
  <si>
    <t>26374611</t>
  </si>
  <si>
    <t>ООО "Обливское МТП"</t>
  </si>
  <si>
    <t>6124003816</t>
  </si>
  <si>
    <t>612401001</t>
  </si>
  <si>
    <t>26636891</t>
  </si>
  <si>
    <t>ООО "Орион"</t>
  </si>
  <si>
    <t>6148559391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</si>
  <si>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</si>
  <si>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</si>
  <si>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</si>
  <si>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</si>
  <si>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</si>
  <si>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</si>
  <si>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</si>
  <si>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31399481</t>
  </si>
  <si>
    <t>ООО "Распределенная генерация - Батайск"</t>
  </si>
  <si>
    <t>6141053581</t>
  </si>
  <si>
    <t>30954389</t>
  </si>
  <si>
    <t>ООО "Распределенная генерация"</t>
  </si>
  <si>
    <t>6163134315</t>
  </si>
  <si>
    <t>11-03-2014 00:00:00</t>
  </si>
  <si>
    <t>27898254</t>
  </si>
  <si>
    <t>ООО "Ремонтно-строительное предприятие"</t>
  </si>
  <si>
    <t>6148655271</t>
  </si>
  <si>
    <t>27601891</t>
  </si>
  <si>
    <t>ООО "Речной порт"</t>
  </si>
  <si>
    <t>6164099374</t>
  </si>
  <si>
    <t>31072070</t>
  </si>
  <si>
    <t>ООО "Росткапиталгрупп"</t>
  </si>
  <si>
    <t>6161082340</t>
  </si>
  <si>
    <t>30842909</t>
  </si>
  <si>
    <t>ООО "Ростов логистик"</t>
  </si>
  <si>
    <t>3443923606</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</si>
  <si>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</si>
  <si>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</si>
  <si>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</si>
  <si>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</si>
  <si>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</si>
  <si>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</si>
  <si>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</si>
  <si>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</si>
  <si>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</si>
  <si>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</si>
  <si>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</si>
  <si>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611745001</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</si>
  <si>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</si>
  <si>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</si>
  <si>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</si>
  <si>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</si>
  <si>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</si>
  <si>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</si>
  <si>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</si>
  <si>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</si>
  <si>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</si>
  <si>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</si>
  <si>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</si>
  <si>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</si>
  <si>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</si>
  <si>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</si>
  <si>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</si>
  <si>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26448728</t>
  </si>
  <si>
    <t>ООО "Ростсельмашэнерго"</t>
  </si>
  <si>
    <t>6166047727</t>
  </si>
  <si>
    <t>30843114</t>
  </si>
  <si>
    <t>ООО "СВЕТПРОМГАЗ"</t>
  </si>
  <si>
    <t>6162069230</t>
  </si>
  <si>
    <t>616201001</t>
  </si>
  <si>
    <t>28976314</t>
  </si>
  <si>
    <t>ООО "Сальскэнергосбыт"</t>
  </si>
  <si>
    <t>6153034270</t>
  </si>
  <si>
    <t>31397120</t>
  </si>
  <si>
    <t>ООО "Седьмой Ветропарк ФРВ"</t>
  </si>
  <si>
    <t>7703474039</t>
  </si>
  <si>
    <t>770301001</t>
  </si>
  <si>
    <t>26382572</t>
  </si>
  <si>
    <t>ООО "Сигма"</t>
  </si>
  <si>
    <t>6102015102</t>
  </si>
  <si>
    <t>27946538</t>
  </si>
  <si>
    <t>ООО "СпецМонтаж"</t>
  </si>
  <si>
    <t>3528087774</t>
  </si>
  <si>
    <t>352801001</t>
  </si>
  <si>
    <t>31451980</t>
  </si>
  <si>
    <t>ООО "ТЕПЛОГАРАНТ"</t>
  </si>
  <si>
    <t>6117009817</t>
  </si>
  <si>
    <t>611701001</t>
  </si>
  <si>
    <t>21-10-2020 00:00:00</t>
  </si>
  <si>
    <t>30802811</t>
  </si>
  <si>
    <t>ООО "ТЭЦ-1"</t>
  </si>
  <si>
    <t>6143087498</t>
  </si>
  <si>
    <t>31185022</t>
  </si>
  <si>
    <t>ООО "Таганрогская генерирующая компания"</t>
  </si>
  <si>
    <t>6154150744</t>
  </si>
  <si>
    <t>28868003</t>
  </si>
  <si>
    <t>ООО "Тагстройсервис"</t>
  </si>
  <si>
    <t>6154558967</t>
  </si>
  <si>
    <t>28978534</t>
  </si>
  <si>
    <t>ООО "ТеплоДом"</t>
  </si>
  <si>
    <t>6165191615</t>
  </si>
  <si>
    <t>20-01-2015 00:00:00</t>
  </si>
  <si>
    <t>26445942</t>
  </si>
  <si>
    <t>ООО "Тепловые сети"</t>
  </si>
  <si>
    <t>6125024777</t>
  </si>
  <si>
    <t>612501001</t>
  </si>
  <si>
    <t>30992135</t>
  </si>
  <si>
    <t>ООО "Теплонасосные системы"</t>
  </si>
  <si>
    <t>6151019526</t>
  </si>
  <si>
    <t>04-04-2016 00:00:00</t>
  </si>
  <si>
    <t>26445734</t>
  </si>
  <si>
    <t>6151055122</t>
  </si>
  <si>
    <t>616301001</t>
  </si>
  <si>
    <t>28980513</t>
  </si>
  <si>
    <t>ООО "Теплоснабжающая организация "Александровский"</t>
  </si>
  <si>
    <t>6163135767</t>
  </si>
  <si>
    <t>31443685</t>
  </si>
  <si>
    <t>ООО "Теплотранс"</t>
  </si>
  <si>
    <t>6153008505</t>
  </si>
  <si>
    <t>28446793</t>
  </si>
  <si>
    <t>ООО "Топливно - Энергетическая компания"</t>
  </si>
  <si>
    <t>6154088327</t>
  </si>
  <si>
    <t>30383281</t>
  </si>
  <si>
    <t>ООО "УК "Сокол-Энергосбыт"</t>
  </si>
  <si>
    <t>6162058855</t>
  </si>
  <si>
    <t>27893378</t>
  </si>
  <si>
    <t>ООО "Углегорские сети"</t>
  </si>
  <si>
    <t>6134011291</t>
  </si>
  <si>
    <t>613401001</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</si>
  <si>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</si>
  <si>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</si>
  <si>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</si>
  <si>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</si>
  <si>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</si>
  <si>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</si>
  <si>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</si>
  <si>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</si>
  <si>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</si>
  <si>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</si>
  <si>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</si>
  <si>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</si>
  <si>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</si>
  <si>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26449191</t>
  </si>
  <si>
    <t>ООО "Шахтинская ГТЭС"</t>
  </si>
  <si>
    <t>6155043551</t>
  </si>
  <si>
    <t>26437000</t>
  </si>
  <si>
    <t>ООО "ЭКО"</t>
  </si>
  <si>
    <t>6121995802</t>
  </si>
  <si>
    <t>612101001</t>
  </si>
  <si>
    <t>28002777</t>
  </si>
  <si>
    <t>ООО "Элита Сервис"</t>
  </si>
  <si>
    <t>6162042118</t>
  </si>
  <si>
    <t>31337753</t>
  </si>
  <si>
    <t>ООО «Энел Рус Винд Азов»</t>
  </si>
  <si>
    <t>7722851324</t>
  </si>
  <si>
    <t>30354171</t>
  </si>
  <si>
    <t>ООО ММП ЖКХ "Содружество"</t>
  </si>
  <si>
    <t>6107008902</t>
  </si>
  <si>
    <t>30866798</t>
  </si>
  <si>
    <t>ОП "Ростовское" АО "ГУ ЖКХ"</t>
  </si>
  <si>
    <t>616545001</t>
  </si>
  <si>
    <t>26324422</t>
  </si>
  <si>
    <t>Открытое акционерное общество "ГТ-ТЭЦ Энерго"</t>
  </si>
  <si>
    <t>7703311228</t>
  </si>
  <si>
    <t>27332164</t>
  </si>
  <si>
    <t>ПАО "Таганрогский авиационный научно-технический комплекс им. Г.М.Бериева"</t>
  </si>
  <si>
    <t>6154028021</t>
  </si>
  <si>
    <t>26764261</t>
  </si>
  <si>
    <t>Производственное отделение "Южные электрические сети" филиала ПАО "Россети Юг" - "Ростовэнерго"</t>
  </si>
  <si>
    <t>6164266561</t>
  </si>
  <si>
    <t>614032001</t>
  </si>
  <si>
    <t>28492799</t>
  </si>
  <si>
    <t>РГСУ</t>
  </si>
  <si>
    <t>6163020389</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</si>
  <si>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</si>
  <si>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</si>
  <si>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</si>
  <si>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</si>
  <si>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</si>
  <si>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</si>
  <si>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</si>
  <si>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</si>
  <si>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</si>
  <si>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</si>
  <si>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</si>
  <si>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</si>
  <si>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</si>
  <si>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</si>
  <si>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</si>
  <si>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</si>
  <si>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</si>
  <si>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</si>
  <si>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</si>
  <si>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</si>
  <si>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26448903</t>
  </si>
  <si>
    <t>Товарищество собственников жилья №3</t>
  </si>
  <si>
    <t>6154055466</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</si>
  <si>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</si>
  <si>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</si>
  <si>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</si>
  <si>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</si>
  <si>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</si>
  <si>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</si>
  <si>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</si>
  <si>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</si>
  <si>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</si>
  <si>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</si>
  <si>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</si>
  <si>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</si>
  <si>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</si>
  <si>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</si>
  <si>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</si>
  <si>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</si>
  <si>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</si>
  <si>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</si>
  <si>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</si>
  <si>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</si>
  <si>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</si>
  <si>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</si>
  <si>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</si>
  <si>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</si>
  <si>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</si>
  <si>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</si>
  <si>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</si>
  <si>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</si>
  <si>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</si>
  <si>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</si>
  <si>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26449347</t>
  </si>
  <si>
    <t>Филиал ПАО "ОГК-2"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</si>
  <si>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</si>
  <si>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</si>
  <si>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</si>
  <si>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</si>
  <si>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</si>
  <si>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WARM</t>
  </si>
  <si>
    <t>01.01.2020</t>
  </si>
  <si>
    <t>31.12.2022</t>
  </si>
  <si>
    <t>Региональная служба по тарифам Ростовской области</t>
  </si>
  <si>
    <t>24.12.2020</t>
  </si>
  <si>
    <t>01.01.2021</t>
  </si>
  <si>
    <t>16.12.2019</t>
  </si>
  <si>
    <t>64/34</t>
  </si>
  <si>
    <t>www.rst.donland.ru</t>
  </si>
  <si>
    <t>25.11.2020</t>
  </si>
  <si>
    <t>47/40</t>
  </si>
  <si>
    <t>347360, Ростовская область, г. Волгодонск, ул. 4-я Заводская, 2</t>
  </si>
  <si>
    <t>Самборский Сергей Владимирович</t>
  </si>
  <si>
    <t>Лизякина Наталия Геннадиевна</t>
  </si>
  <si>
    <t>ведущий специалист</t>
  </si>
  <si>
    <t>8 (8639) 27-78-53</t>
  </si>
  <si>
    <t>kancelts@rg.donpac.ru</t>
  </si>
  <si>
    <t>О</t>
  </si>
  <si>
    <t>Город Волгодонск, Город Волгодонск (60712000);</t>
  </si>
  <si>
    <t>тариф на услуги по передаче тепловой энергии по тепловым сетям, технологически присоединенным к тепловым сетям ООО "Волгодонская ТЭЦ-1", оказываемые ООО "Волгодонские тепловые сети" (ИНН 6143081351) в городе Волгодонске</t>
  </si>
  <si>
    <t>30.06.2020</t>
  </si>
  <si>
    <t>01.07.2020</t>
  </si>
  <si>
    <t>31.12.2020</t>
  </si>
  <si>
    <t>31.12.2021</t>
  </si>
  <si>
    <t>01.01.2022</t>
  </si>
  <si>
    <t>30.06.2022</t>
  </si>
  <si>
    <t>01.07.2022</t>
  </si>
  <si>
    <t>1.1.2</t>
  </si>
  <si>
    <t>1.1.3</t>
  </si>
  <si>
    <t>1.1.4</t>
  </si>
  <si>
    <t>1.1.5</t>
  </si>
  <si>
    <t>https://portal.eias.ru/Portal/DownloadPage.aspx?type=12&amp;guid=d1df4430-db93-4e45-b45c-572ebf829732</t>
  </si>
  <si>
    <t>Договор теплоснабжения и поставки горячей воды (нежилые помещения)</t>
  </si>
  <si>
    <t>https://portal.eias.ru/Portal/DownloadPage.aspx?type=12&amp;guid=551dceb2-3799-48b4-b333-de544d4ee296</t>
  </si>
  <si>
    <t>Договор теплоснабжения (прочие)</t>
  </si>
  <si>
    <t>https://portal.eias.ru/Portal/DownloadPage.aspx?type=12&amp;guid=250bc860-a720-4b1d-a6a1-172dbd2cab49</t>
  </si>
  <si>
    <t>Договор теплоснабжения и поставки горячей воды (ТСН и ТСЖ)</t>
  </si>
  <si>
    <t>https://portal.eias.ru/Portal/DownloadPage.aspx?type=12&amp;guid=bbb064cc-5bde-4923-a87f-23c0ae229921</t>
  </si>
  <si>
    <t>Договор теплоснабжения и поставки горячей воды (УК)</t>
  </si>
  <si>
    <t>https://portal.eias.ru/Portal/DownloadPage.aspx?type=12&amp;guid=c3897beb-2818-4a7b-9a0c-19b25c57e363</t>
  </si>
  <si>
    <t>ГОСУДАРСТВЕННЫЙКОНТРАКТТЕПЛОСНАБЖЕНИЯ</t>
  </si>
  <si>
    <t>https://portal.eias.ru/Portal/DownloadPage.aspx?type=12&amp;guid=0fd3b017-1df4-413d-9acb-68c39f38ade4</t>
  </si>
  <si>
    <t>Проектдоговоранаподключение</t>
  </si>
  <si>
    <t>24.12.2019</t>
  </si>
  <si>
    <t>volgodonsk-ts.ru</t>
  </si>
  <si>
    <t>https://portal.eias.ru/Portal/DownloadPage.aspx?type=12&amp;guid=202a6d1c-ae14-41b0-93af-1ab5846398d8</t>
  </si>
  <si>
    <t>https://portal.eias.ru/Portal/DownloadPage.aspx?type=12&amp;guid=254864a5-63ac-40b7-83d4-dddb3100cd85</t>
  </si>
  <si>
    <t>Перечень документов к заявке на подключение.</t>
  </si>
  <si>
    <t>https://portal.eias.ru/Portal/DownloadPage.aspx?type=12&amp;guid=e1a4897e-a43e-490f-bf22-bc0413700063</t>
  </si>
  <si>
    <t>Правительство Российской Федерации Постановление от 5 июля 2018 г.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</si>
  <si>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8 (8639) 29-93-24</t>
  </si>
  <si>
    <t>347360, Ростовская обл., г. Волгодонск, ул. 4-я Заводская, 2</t>
  </si>
  <si>
    <t>c 08:00 до 17:00</t>
  </si>
  <si>
    <t>понедельник-пятница</t>
  </si>
  <si>
    <t>понедельник-пятница: c 08:00 до 17:00</t>
  </si>
  <si>
    <t>https://portal.eias.ru/Portal/DownloadPage.aspx?type=12&amp;guid=2b1fdb86-cd9f-4a1a-b98b-e4b2e7eb8273</t>
  </si>
  <si>
    <t>Постановлением РСТ Ростовской области от 25.11.2019 №47/40 произведена корректировка долгосрочных тарифов на услуги по передаче тепловой энергии по тепловым сетям, технологически присоединенным к тепловым сетям ООО "Волгодонская ТЭЦ-1", оказываемые ООО "Волгодонские тепловые сети" на период с 01.01.2021г. по 31.12.2021г.</t>
  </si>
  <si>
    <t>24.12.2020 17:14:53</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</si>
</sst>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8">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74" fillId="9" borderId="5" xfId="30" applyNumberFormat="1" applyFont="1" applyFill="1" applyBorder="1" applyAlignment="1" applyProtection="1">
      <alignment horizontal="left" vertical="center" wrapText="1" indent="2"/>
      <protection locked="0"/>
    </xf>
    <xf numFmtId="0" fontId="74" fillId="9" borderId="5" xfId="30" applyNumberFormat="1" applyFont="1" applyFill="1" applyBorder="1" applyAlignment="1" applyProtection="1">
      <alignment horizontal="left" vertical="center" wrapText="1"/>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49</xdr:col>
      <xdr:colOff>38100</xdr:colOff>
      <xdr:row>23</xdr:row>
      <xdr:rowOff>0</xdr:rowOff>
    </xdr:from>
    <xdr:to>
      <xdr:col>49</xdr:col>
      <xdr:colOff>228600</xdr:colOff>
      <xdr:row>23</xdr:row>
      <xdr:rowOff>190500</xdr:rowOff>
    </xdr:to>
    <xdr:grpSp>
      <xdr:nvGrpSpPr>
        <xdr:cNvPr id="4" name="shCalendar"/>
        <xdr:cNvGrpSpPr>
          <a:grpSpLocks/>
        </xdr:cNvGrpSpPr>
      </xdr:nvGrpSpPr>
      <xdr:grpSpPr bwMode="auto">
        <a:xfrm>
          <a:off x="18411825" y="4124325"/>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1" t="s">
        <v>491</v>
      </c>
      <c r="G2" s="1202"/>
      <c r="H2" s="1203"/>
      <c r="I2" s="434"/>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24.12.2020</v>
      </c>
      <c r="I7" s="196" t="s">
        <v>493</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5"/>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5"/>
      <c r="B11" s="1205">
        <v>1</v>
      </c>
      <c r="C11" s="342"/>
      <c r="D11" s="342"/>
      <c r="F11" s="333" t="str">
        <f>"4."&amp;mergeValue(A11) &amp;"."&amp;mergeValue(B11)</f>
        <v>4.1.1</v>
      </c>
      <c r="G11" s="323" t="s">
        <v>592</v>
      </c>
      <c r="H11" s="316" t="str">
        <f>IF(region_name="","",region_name)</f>
        <v>Ростовская область</v>
      </c>
      <c r="I11" s="196" t="s">
        <v>499</v>
      </c>
      <c r="J11" s="332"/>
      <c r="K11" s="214"/>
      <c r="L11" s="214"/>
      <c r="M11" s="214"/>
      <c r="N11" s="214"/>
      <c r="O11" s="214"/>
      <c r="P11" s="214"/>
      <c r="Q11" s="214"/>
      <c r="R11" s="214"/>
      <c r="S11" s="214"/>
      <c r="T11" s="214"/>
    </row>
    <row r="12" spans="1:20" s="190" customFormat="1" ht="22.5">
      <c r="A12" s="1205"/>
      <c r="B12" s="1205"/>
      <c r="C12" s="1205">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5"/>
      <c r="B13" s="1205"/>
      <c r="C13" s="1205"/>
      <c r="D13" s="342">
        <v>1</v>
      </c>
      <c r="F13" s="333" t="str">
        <f>"4."&amp;mergeValue(A13) &amp;"."&amp;mergeValue(B13)&amp;"."&amp;mergeValue(C13)&amp;"."&amp;mergeValue(D13)</f>
        <v>4.1.1.1.1</v>
      </c>
      <c r="G13" s="418" t="s">
        <v>498</v>
      </c>
      <c r="H13" s="316"/>
      <c r="I13" s="1206" t="s">
        <v>591</v>
      </c>
      <c r="J13" s="332"/>
      <c r="K13" s="214"/>
      <c r="L13" s="214"/>
      <c r="M13" s="214"/>
      <c r="N13" s="214"/>
      <c r="O13" s="214"/>
      <c r="P13" s="214"/>
      <c r="Q13" s="214"/>
      <c r="R13" s="214"/>
      <c r="S13" s="214"/>
      <c r="T13" s="214"/>
    </row>
    <row r="14" spans="1:20" s="190" customFormat="1" ht="18.75">
      <c r="A14" s="1205"/>
      <c r="B14" s="1205"/>
      <c r="C14" s="1205"/>
      <c r="D14" s="342"/>
      <c r="F14" s="336"/>
      <c r="G14" s="150" t="s">
        <v>4</v>
      </c>
      <c r="H14" s="341"/>
      <c r="I14" s="1206"/>
      <c r="J14" s="332"/>
      <c r="K14" s="214"/>
      <c r="L14" s="214"/>
      <c r="M14" s="214"/>
      <c r="N14" s="214"/>
      <c r="O14" s="214"/>
      <c r="P14" s="214"/>
      <c r="Q14" s="214"/>
      <c r="R14" s="214"/>
      <c r="S14" s="214"/>
      <c r="T14" s="214"/>
    </row>
    <row r="15" spans="1:20" s="190" customFormat="1" ht="18.75">
      <c r="A15" s="1205"/>
      <c r="B15" s="1205"/>
      <c r="C15" s="342"/>
      <c r="D15" s="342"/>
      <c r="F15" s="419"/>
      <c r="G15" s="195" t="s">
        <v>403</v>
      </c>
      <c r="H15" s="420"/>
      <c r="I15" s="421"/>
      <c r="J15" s="332"/>
      <c r="K15" s="214"/>
      <c r="L15" s="214"/>
      <c r="M15" s="214"/>
      <c r="N15" s="214"/>
      <c r="O15" s="214"/>
      <c r="P15" s="214"/>
      <c r="Q15" s="214"/>
      <c r="R15" s="214"/>
      <c r="S15" s="214"/>
      <c r="T15" s="214"/>
    </row>
    <row r="16" spans="1:20" s="190" customFormat="1" ht="18.75">
      <c r="A16" s="1205"/>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33" t="s">
        <v>631</v>
      </c>
      <c r="M5" s="1233"/>
      <c r="N5" s="1233"/>
      <c r="O5" s="1233"/>
      <c r="P5" s="1233"/>
      <c r="Q5" s="1233"/>
      <c r="R5" s="1233"/>
      <c r="S5" s="1233"/>
      <c r="T5" s="1233"/>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10" t="str">
        <f>IF(NameOrPr_ch="",IF(NameOrPr="","",NameOrPr),NameOrPr_ch)</f>
        <v>Региональная служба по тарифам Ростовской области</v>
      </c>
      <c r="P7" s="1210"/>
      <c r="Q7" s="1210"/>
      <c r="R7" s="1210"/>
      <c r="S7" s="1210"/>
      <c r="T7" s="1210"/>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10" t="str">
        <f>IF(datePr_ch="",IF(datePr="","",datePr),datePr_ch)</f>
        <v>25.11.2020</v>
      </c>
      <c r="P8" s="1210"/>
      <c r="Q8" s="1210"/>
      <c r="R8" s="1210"/>
      <c r="S8" s="1210"/>
      <c r="T8" s="1210"/>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10" t="str">
        <f>IF(numberPr_ch="",IF(numberPr="","",numberPr),numberPr_ch)</f>
        <v>47/40</v>
      </c>
      <c r="P9" s="1210"/>
      <c r="Q9" s="1210"/>
      <c r="R9" s="1210"/>
      <c r="S9" s="1210"/>
      <c r="T9" s="1210"/>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10" t="str">
        <f>IF(IstPub_ch="",IF(IstPub="","",IstPub),IstPub_ch)</f>
        <v>www.rst.donland.ru</v>
      </c>
      <c r="P10" s="1210"/>
      <c r="Q10" s="1210"/>
      <c r="R10" s="1210"/>
      <c r="S10" s="1210"/>
      <c r="T10" s="1210"/>
      <c r="U10" s="582"/>
      <c r="V10" s="582"/>
      <c r="W10" s="519"/>
      <c r="X10" s="590"/>
      <c r="Y10" s="590"/>
      <c r="Z10" s="590"/>
      <c r="AA10" s="590"/>
      <c r="AB10" s="590"/>
      <c r="AC10" s="590"/>
    </row>
    <row r="11" spans="1:29" s="570" customFormat="1" ht="11.25" hidden="1">
      <c r="A11" s="590"/>
      <c r="B11" s="590"/>
      <c r="C11" s="590"/>
      <c r="D11" s="590"/>
      <c r="E11" s="590"/>
      <c r="F11" s="590"/>
      <c r="G11" s="590"/>
      <c r="H11" s="590"/>
      <c r="L11" s="1234"/>
      <c r="M11" s="1234"/>
      <c r="N11" s="566"/>
      <c r="O11" s="582"/>
      <c r="P11" s="582"/>
      <c r="Q11" s="582"/>
      <c r="R11" s="582"/>
      <c r="S11" s="582"/>
      <c r="T11" s="582"/>
      <c r="U11" s="588" t="s">
        <v>373</v>
      </c>
      <c r="X11" s="590"/>
      <c r="Y11" s="590"/>
      <c r="Z11" s="590"/>
      <c r="AA11" s="590"/>
      <c r="AB11" s="590"/>
      <c r="AC11" s="590"/>
    </row>
    <row r="12" spans="1:29">
      <c r="J12" s="529"/>
      <c r="K12" s="529"/>
      <c r="L12" s="524"/>
      <c r="M12" s="524"/>
      <c r="N12" s="502"/>
      <c r="O12" s="1211"/>
      <c r="P12" s="1211"/>
      <c r="Q12" s="1211"/>
      <c r="R12" s="1211"/>
      <c r="S12" s="1211"/>
      <c r="T12" s="1211"/>
      <c r="U12" s="1211"/>
    </row>
    <row r="13" spans="1:29">
      <c r="J13" s="529"/>
      <c r="K13" s="529"/>
      <c r="L13" s="1153" t="s">
        <v>454</v>
      </c>
      <c r="M13" s="1153"/>
      <c r="N13" s="1153"/>
      <c r="O13" s="1153"/>
      <c r="P13" s="1153"/>
      <c r="Q13" s="1153"/>
      <c r="R13" s="1153"/>
      <c r="S13" s="1153"/>
      <c r="T13" s="1153"/>
      <c r="U13" s="1153"/>
      <c r="V13" s="1153"/>
      <c r="W13" s="1153" t="s">
        <v>455</v>
      </c>
    </row>
    <row r="14" spans="1:29" ht="14.25" customHeight="1">
      <c r="J14" s="529"/>
      <c r="K14" s="529"/>
      <c r="L14" s="1217" t="s">
        <v>92</v>
      </c>
      <c r="M14" s="1217" t="s">
        <v>639</v>
      </c>
      <c r="N14" s="661"/>
      <c r="O14" s="1218" t="s">
        <v>641</v>
      </c>
      <c r="P14" s="1219"/>
      <c r="Q14" s="1219"/>
      <c r="R14" s="1219"/>
      <c r="S14" s="1219"/>
      <c r="T14" s="1220"/>
      <c r="U14" s="1228" t="s">
        <v>341</v>
      </c>
      <c r="V14" s="1214" t="s">
        <v>275</v>
      </c>
      <c r="W14" s="1153"/>
    </row>
    <row r="15" spans="1:29" ht="14.25" customHeight="1">
      <c r="J15" s="529"/>
      <c r="K15" s="529"/>
      <c r="L15" s="1217"/>
      <c r="M15" s="1217"/>
      <c r="N15" s="662"/>
      <c r="O15" s="1223" t="s">
        <v>605</v>
      </c>
      <c r="P15" s="1221" t="s">
        <v>271</v>
      </c>
      <c r="Q15" s="1222"/>
      <c r="R15" s="1225" t="s">
        <v>654</v>
      </c>
      <c r="S15" s="1226"/>
      <c r="T15" s="1227"/>
      <c r="U15" s="1229"/>
      <c r="V15" s="1215"/>
      <c r="W15" s="1153"/>
    </row>
    <row r="16" spans="1:29" ht="33.75" customHeight="1">
      <c r="J16" s="529"/>
      <c r="K16" s="529"/>
      <c r="L16" s="1217"/>
      <c r="M16" s="1217"/>
      <c r="N16" s="663"/>
      <c r="O16" s="1224"/>
      <c r="P16" s="535" t="s">
        <v>606</v>
      </c>
      <c r="Q16" s="535" t="s">
        <v>6</v>
      </c>
      <c r="R16" s="536" t="s">
        <v>274</v>
      </c>
      <c r="S16" s="1212" t="s">
        <v>273</v>
      </c>
      <c r="T16" s="1213"/>
      <c r="U16" s="1230"/>
      <c r="V16" s="1216"/>
      <c r="W16" s="1153"/>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35">
        <f ca="1">OFFSET(S17,0,-1)+1</f>
        <v>7</v>
      </c>
      <c r="T17" s="1235"/>
      <c r="U17" s="648">
        <f ca="1">OFFSET(U17,0,-2)+1</f>
        <v>8</v>
      </c>
      <c r="V17" s="649">
        <f ca="1">OFFSET(V17,0,-1)</f>
        <v>8</v>
      </c>
      <c r="W17" s="648">
        <f ca="1">OFFSET(W17,0,-1)+1</f>
        <v>9</v>
      </c>
    </row>
    <row r="18" spans="1:29" ht="22.5">
      <c r="A18" s="1236">
        <v>1</v>
      </c>
      <c r="B18" s="865"/>
      <c r="C18" s="865"/>
      <c r="D18" s="865"/>
      <c r="E18" s="866"/>
      <c r="F18" s="867"/>
      <c r="G18" s="867"/>
      <c r="H18" s="867"/>
      <c r="I18" s="868"/>
      <c r="J18" s="863"/>
      <c r="K18" s="870"/>
      <c r="L18" s="593">
        <f>mergeValue(A18)</f>
        <v>1</v>
      </c>
      <c r="M18" s="641" t="s">
        <v>20</v>
      </c>
      <c r="N18" s="646"/>
      <c r="O18" s="1237"/>
      <c r="P18" s="1237"/>
      <c r="Q18" s="1237"/>
      <c r="R18" s="1237"/>
      <c r="S18" s="1237"/>
      <c r="T18" s="1237"/>
      <c r="U18" s="1237"/>
      <c r="V18" s="1237"/>
      <c r="W18" s="630" t="s">
        <v>476</v>
      </c>
      <c r="Y18" s="589"/>
      <c r="Z18" s="589" t="str">
        <f t="shared" ref="Z18:Z31" si="0">IF(M18="","",M18 )</f>
        <v>Наименование тарифа</v>
      </c>
      <c r="AA18" s="589"/>
      <c r="AB18" s="589"/>
      <c r="AC18" s="589"/>
    </row>
    <row r="19" spans="1:29" ht="22.5">
      <c r="A19" s="1236"/>
      <c r="B19" s="1236">
        <v>1</v>
      </c>
      <c r="C19" s="865"/>
      <c r="D19" s="865"/>
      <c r="E19" s="867"/>
      <c r="F19" s="867"/>
      <c r="G19" s="867"/>
      <c r="H19" s="867"/>
      <c r="I19" s="862"/>
      <c r="J19" s="861"/>
      <c r="K19" s="864"/>
      <c r="L19" s="593" t="str">
        <f>mergeValue(A19) &amp;"."&amp; mergeValue(B19)</f>
        <v>1.1</v>
      </c>
      <c r="M19" s="546" t="s">
        <v>16</v>
      </c>
      <c r="N19" s="646"/>
      <c r="O19" s="1237"/>
      <c r="P19" s="1237"/>
      <c r="Q19" s="1237"/>
      <c r="R19" s="1237"/>
      <c r="S19" s="1237"/>
      <c r="T19" s="1237"/>
      <c r="U19" s="1237"/>
      <c r="V19" s="1237"/>
      <c r="W19" s="630" t="s">
        <v>477</v>
      </c>
      <c r="Y19" s="589"/>
      <c r="Z19" s="589" t="str">
        <f t="shared" si="0"/>
        <v>Территория действия тарифа</v>
      </c>
      <c r="AA19" s="589"/>
      <c r="AB19" s="589"/>
      <c r="AC19" s="589"/>
    </row>
    <row r="20" spans="1:29" ht="22.5">
      <c r="A20" s="1236"/>
      <c r="B20" s="1236"/>
      <c r="C20" s="1236">
        <v>1</v>
      </c>
      <c r="D20" s="865"/>
      <c r="E20" s="867"/>
      <c r="F20" s="867"/>
      <c r="G20" s="867"/>
      <c r="H20" s="867"/>
      <c r="I20" s="869"/>
      <c r="J20" s="861"/>
      <c r="K20" s="864"/>
      <c r="L20" s="593" t="str">
        <f>mergeValue(A20) &amp;"."&amp; mergeValue(B20)&amp;"."&amp; mergeValue(C20)</f>
        <v>1.1.1</v>
      </c>
      <c r="M20" s="547" t="s">
        <v>7</v>
      </c>
      <c r="N20" s="646"/>
      <c r="O20" s="1237"/>
      <c r="P20" s="1237"/>
      <c r="Q20" s="1237"/>
      <c r="R20" s="1237"/>
      <c r="S20" s="1237"/>
      <c r="T20" s="1237"/>
      <c r="U20" s="1237"/>
      <c r="V20" s="1237"/>
      <c r="W20" s="630" t="s">
        <v>633</v>
      </c>
      <c r="Y20" s="589"/>
      <c r="Z20" s="589" t="str">
        <f t="shared" si="0"/>
        <v xml:space="preserve">Наименование системы теплоснабжения </v>
      </c>
      <c r="AA20" s="589"/>
      <c r="AB20" s="589"/>
      <c r="AC20" s="589"/>
    </row>
    <row r="21" spans="1:29" ht="22.5">
      <c r="A21" s="1236"/>
      <c r="B21" s="1236"/>
      <c r="C21" s="1236"/>
      <c r="D21" s="1236">
        <v>1</v>
      </c>
      <c r="E21" s="867"/>
      <c r="F21" s="867"/>
      <c r="G21" s="867"/>
      <c r="H21" s="867"/>
      <c r="I21" s="869"/>
      <c r="J21" s="861"/>
      <c r="K21" s="864"/>
      <c r="L21" s="593" t="str">
        <f>mergeValue(A21) &amp;"."&amp; mergeValue(B21)&amp;"."&amp; mergeValue(C21)&amp;"."&amp; mergeValue(D21)</f>
        <v>1.1.1.1</v>
      </c>
      <c r="M21" s="548" t="s">
        <v>22</v>
      </c>
      <c r="N21" s="646"/>
      <c r="O21" s="1237"/>
      <c r="P21" s="1237"/>
      <c r="Q21" s="1237"/>
      <c r="R21" s="1237"/>
      <c r="S21" s="1237"/>
      <c r="T21" s="1237"/>
      <c r="U21" s="1237"/>
      <c r="V21" s="1237"/>
      <c r="W21" s="630" t="s">
        <v>634</v>
      </c>
      <c r="Y21" s="589"/>
      <c r="Z21" s="589" t="str">
        <f t="shared" si="0"/>
        <v xml:space="preserve">Источник тепловой энергии  </v>
      </c>
      <c r="AA21" s="589"/>
      <c r="AB21" s="589"/>
      <c r="AC21" s="589"/>
    </row>
    <row r="22" spans="1:29" ht="101.25">
      <c r="A22" s="1236"/>
      <c r="B22" s="1236"/>
      <c r="C22" s="1236"/>
      <c r="D22" s="1236"/>
      <c r="E22" s="1236">
        <v>1</v>
      </c>
      <c r="F22" s="867"/>
      <c r="G22" s="867"/>
      <c r="H22" s="865">
        <v>1</v>
      </c>
      <c r="I22" s="1236">
        <v>1</v>
      </c>
      <c r="J22" s="867"/>
      <c r="K22" s="872"/>
      <c r="L22" s="593" t="str">
        <f>mergeValue(A22) &amp;"."&amp; mergeValue(B22)&amp;"."&amp; mergeValue(C22)&amp;"."&amp; mergeValue(D22)&amp;"."&amp; mergeValue(E22)</f>
        <v>1.1.1.1.1</v>
      </c>
      <c r="M22" s="554" t="s">
        <v>9</v>
      </c>
      <c r="N22" s="646"/>
      <c r="O22" s="1238"/>
      <c r="P22" s="1238"/>
      <c r="Q22" s="1238"/>
      <c r="R22" s="1238"/>
      <c r="S22" s="1238"/>
      <c r="T22" s="1238"/>
      <c r="U22" s="1238"/>
      <c r="V22" s="1238"/>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36"/>
      <c r="B23" s="1236"/>
      <c r="C23" s="1236"/>
      <c r="D23" s="1236"/>
      <c r="E23" s="1236"/>
      <c r="F23" s="1236">
        <v>1</v>
      </c>
      <c r="G23" s="865"/>
      <c r="H23" s="865"/>
      <c r="I23" s="1236"/>
      <c r="J23" s="1236">
        <v>1</v>
      </c>
      <c r="K23" s="873"/>
      <c r="L23" s="593" t="str">
        <f>mergeValue(A23) &amp;"."&amp; mergeValue(B23)&amp;"."&amp; mergeValue(C23)&amp;"."&amp; mergeValue(D23)&amp;"."&amp; mergeValue(E23)&amp;"."&amp; mergeValue(F23)</f>
        <v>1.1.1.1.1.1</v>
      </c>
      <c r="M23" s="555" t="s">
        <v>10</v>
      </c>
      <c r="N23" s="646"/>
      <c r="O23" s="1239"/>
      <c r="P23" s="1240"/>
      <c r="Q23" s="1240"/>
      <c r="R23" s="1240"/>
      <c r="S23" s="1240"/>
      <c r="T23" s="1240"/>
      <c r="U23" s="1240"/>
      <c r="V23" s="1241"/>
      <c r="W23" s="630" t="s">
        <v>636</v>
      </c>
      <c r="Y23" s="589"/>
      <c r="Z23" s="589" t="str">
        <f t="shared" si="0"/>
        <v>Группа потребителей</v>
      </c>
      <c r="AA23" s="589"/>
      <c r="AB23" s="589"/>
      <c r="AC23" s="589"/>
    </row>
    <row r="24" spans="1:29" ht="189" customHeight="1">
      <c r="A24" s="1236"/>
      <c r="B24" s="1236"/>
      <c r="C24" s="1236"/>
      <c r="D24" s="1236"/>
      <c r="E24" s="1236"/>
      <c r="F24" s="1236"/>
      <c r="G24" s="865">
        <v>1</v>
      </c>
      <c r="H24" s="865"/>
      <c r="I24" s="1236"/>
      <c r="J24" s="1236"/>
      <c r="K24" s="873">
        <v>1</v>
      </c>
      <c r="L24" s="593" t="str">
        <f>mergeValue(A24) &amp;"."&amp; mergeValue(B24)&amp;"."&amp; mergeValue(C24)&amp;"."&amp; mergeValue(D24)&amp;"."&amp; mergeValue(E24)&amp;"."&amp; mergeValue(F24)&amp;"."&amp; mergeValue(G24)</f>
        <v>1.1.1.1.1.1.1</v>
      </c>
      <c r="M24" s="1069"/>
      <c r="N24" s="646"/>
      <c r="O24" s="562"/>
      <c r="P24" s="562"/>
      <c r="Q24" s="1094"/>
      <c r="R24" s="1231"/>
      <c r="S24" s="1232" t="s">
        <v>84</v>
      </c>
      <c r="T24" s="1231"/>
      <c r="U24" s="1232" t="s">
        <v>85</v>
      </c>
      <c r="V24" s="562"/>
      <c r="W24" s="1207" t="s">
        <v>655</v>
      </c>
      <c r="X24" s="585" t="str">
        <f>strCheckDate(O25:V25)</f>
        <v/>
      </c>
      <c r="Y24" s="589"/>
      <c r="Z24" s="589" t="str">
        <f t="shared" si="0"/>
        <v/>
      </c>
      <c r="AA24" s="589"/>
      <c r="AB24" s="589"/>
      <c r="AC24" s="589"/>
    </row>
    <row r="25" spans="1:29" ht="11.25" hidden="1" customHeight="1">
      <c r="A25" s="1236"/>
      <c r="B25" s="1236"/>
      <c r="C25" s="1236"/>
      <c r="D25" s="1236"/>
      <c r="E25" s="1236"/>
      <c r="F25" s="1236"/>
      <c r="G25" s="865"/>
      <c r="H25" s="865"/>
      <c r="I25" s="1236"/>
      <c r="J25" s="1236"/>
      <c r="K25" s="873"/>
      <c r="L25" s="600"/>
      <c r="M25" s="646"/>
      <c r="N25" s="646"/>
      <c r="O25" s="562"/>
      <c r="P25" s="562"/>
      <c r="Q25" s="584" t="str">
        <f>R24 &amp; "-" &amp; T24</f>
        <v>-</v>
      </c>
      <c r="R25" s="1231"/>
      <c r="S25" s="1232"/>
      <c r="T25" s="1231"/>
      <c r="U25" s="1232"/>
      <c r="V25" s="562"/>
      <c r="W25" s="1208"/>
      <c r="Y25" s="589"/>
      <c r="Z25" s="589" t="str">
        <f t="shared" si="0"/>
        <v/>
      </c>
      <c r="AA25" s="589"/>
      <c r="AB25" s="589"/>
      <c r="AC25" s="589"/>
    </row>
    <row r="26" spans="1:29" ht="15" customHeight="1">
      <c r="A26" s="1236"/>
      <c r="B26" s="1236"/>
      <c r="C26" s="1236"/>
      <c r="D26" s="1236"/>
      <c r="E26" s="1236"/>
      <c r="F26" s="1236"/>
      <c r="G26" s="867"/>
      <c r="H26" s="865"/>
      <c r="I26" s="1236"/>
      <c r="J26" s="1236"/>
      <c r="K26" s="872"/>
      <c r="L26" s="538"/>
      <c r="M26" s="557" t="s">
        <v>25</v>
      </c>
      <c r="N26" s="564"/>
      <c r="O26" s="564"/>
      <c r="P26" s="564"/>
      <c r="Q26" s="564"/>
      <c r="R26" s="564"/>
      <c r="S26" s="564"/>
      <c r="T26" s="564"/>
      <c r="U26" s="564"/>
      <c r="V26" s="560"/>
      <c r="W26" s="1209"/>
      <c r="Y26" s="589"/>
      <c r="Z26" s="589" t="str">
        <f t="shared" si="0"/>
        <v>Добавить вид теплоносителя (параметры теплоносителя)</v>
      </c>
      <c r="AA26" s="589"/>
      <c r="AB26" s="589"/>
      <c r="AC26" s="589"/>
    </row>
    <row r="27" spans="1:29" ht="15" customHeight="1">
      <c r="A27" s="1236"/>
      <c r="B27" s="1236"/>
      <c r="C27" s="1236"/>
      <c r="D27" s="1236"/>
      <c r="E27" s="1236"/>
      <c r="F27" s="867"/>
      <c r="G27" s="867"/>
      <c r="H27" s="865"/>
      <c r="I27" s="1236"/>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36"/>
      <c r="B28" s="1236"/>
      <c r="C28" s="1236"/>
      <c r="D28" s="1236"/>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36"/>
      <c r="B29" s="1236"/>
      <c r="C29" s="1236"/>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36"/>
      <c r="B30" s="1236"/>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36"/>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1" t="s">
        <v>491</v>
      </c>
      <c r="G2" s="1202"/>
      <c r="H2" s="1203"/>
      <c r="I2" s="806"/>
    </row>
    <row r="3" spans="1:20" ht="3" customHeight="1"/>
    <row r="4" spans="1:20" s="1007" customFormat="1" ht="11.25">
      <c r="A4" s="1013"/>
      <c r="B4" s="1013"/>
      <c r="C4" s="1013"/>
      <c r="D4" s="1013"/>
      <c r="F4" s="1153" t="s">
        <v>454</v>
      </c>
      <c r="G4" s="1153"/>
      <c r="H4" s="1153"/>
      <c r="I4" s="1204"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4"/>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24.12.2020</v>
      </c>
      <c r="I7" s="816" t="s">
        <v>493</v>
      </c>
      <c r="J7" s="615"/>
      <c r="K7" s="1013"/>
      <c r="L7" s="1013"/>
      <c r="M7" s="1013"/>
      <c r="N7" s="1013"/>
      <c r="O7" s="1013"/>
      <c r="P7" s="1013"/>
      <c r="Q7" s="1013"/>
      <c r="R7" s="1013"/>
      <c r="S7" s="1013"/>
      <c r="T7" s="1013"/>
    </row>
    <row r="8" spans="1:20" s="1007" customFormat="1" ht="45">
      <c r="A8" s="1205">
        <v>1</v>
      </c>
      <c r="B8" s="1013"/>
      <c r="C8" s="1013"/>
      <c r="D8" s="1013"/>
      <c r="F8" s="1029" t="str">
        <f>"2." &amp;mergeValue(A8)</f>
        <v>2.1</v>
      </c>
      <c r="G8" s="815" t="s">
        <v>494</v>
      </c>
      <c r="H8" s="1027"/>
      <c r="I8" s="816" t="s">
        <v>590</v>
      </c>
      <c r="J8" s="615"/>
      <c r="K8" s="1013"/>
      <c r="L8" s="1013"/>
      <c r="M8" s="1013"/>
      <c r="N8" s="1013"/>
      <c r="O8" s="1013"/>
      <c r="P8" s="1013"/>
      <c r="Q8" s="1013"/>
      <c r="R8" s="1013"/>
      <c r="S8" s="1013"/>
      <c r="T8" s="1013"/>
    </row>
    <row r="9" spans="1:20" s="1007" customFormat="1" ht="22.5">
      <c r="A9" s="1205"/>
      <c r="B9" s="1013"/>
      <c r="C9" s="1013"/>
      <c r="D9" s="1013"/>
      <c r="F9" s="1029" t="str">
        <f>"3." &amp;mergeValue(A9)</f>
        <v>3.1</v>
      </c>
      <c r="G9" s="815" t="s">
        <v>495</v>
      </c>
      <c r="H9" s="1027"/>
      <c r="I9" s="816" t="s">
        <v>588</v>
      </c>
      <c r="J9" s="615"/>
      <c r="K9" s="1013"/>
      <c r="L9" s="1013"/>
      <c r="M9" s="1013"/>
      <c r="N9" s="1013"/>
      <c r="O9" s="1013"/>
      <c r="P9" s="1013"/>
      <c r="Q9" s="1013"/>
      <c r="R9" s="1013"/>
      <c r="S9" s="1013"/>
      <c r="T9" s="1013"/>
    </row>
    <row r="10" spans="1:20" s="1007" customFormat="1" ht="22.5">
      <c r="A10" s="1205"/>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05"/>
      <c r="B11" s="1205">
        <v>1</v>
      </c>
      <c r="C11" s="1023"/>
      <c r="D11" s="1023"/>
      <c r="F11" s="1029" t="str">
        <f>"4."&amp;mergeValue(A11) &amp;"."&amp;mergeValue(B11)</f>
        <v>4.1.1</v>
      </c>
      <c r="G11" s="830" t="s">
        <v>592</v>
      </c>
      <c r="H11" s="1027" t="str">
        <f>IF(region_name="","",region_name)</f>
        <v>Ростовская область</v>
      </c>
      <c r="I11" s="816" t="s">
        <v>499</v>
      </c>
      <c r="J11" s="615"/>
      <c r="K11" s="1013"/>
      <c r="L11" s="1013"/>
      <c r="M11" s="1013"/>
      <c r="N11" s="1013"/>
      <c r="O11" s="1013"/>
      <c r="P11" s="1013"/>
      <c r="Q11" s="1013"/>
      <c r="R11" s="1013"/>
      <c r="S11" s="1013"/>
      <c r="T11" s="1013"/>
    </row>
    <row r="12" spans="1:20" s="1007" customFormat="1" ht="22.5">
      <c r="A12" s="1205"/>
      <c r="B12" s="1205"/>
      <c r="C12" s="1205">
        <v>1</v>
      </c>
      <c r="D12" s="1023"/>
      <c r="F12" s="1029" t="str">
        <f>"4."&amp;mergeValue(A12) &amp;"."&amp;mergeValue(B12)&amp;"."&amp;mergeValue(C12)</f>
        <v>4.1.1.1</v>
      </c>
      <c r="G12" s="817" t="s">
        <v>497</v>
      </c>
      <c r="H12" s="1027"/>
      <c r="I12" s="816" t="s">
        <v>500</v>
      </c>
      <c r="J12" s="615"/>
      <c r="K12" s="1013"/>
      <c r="L12" s="1013"/>
      <c r="M12" s="1013"/>
      <c r="N12" s="1013"/>
      <c r="O12" s="1013"/>
      <c r="P12" s="1013"/>
      <c r="Q12" s="1013"/>
      <c r="R12" s="1013"/>
      <c r="S12" s="1013"/>
      <c r="T12" s="1013"/>
    </row>
    <row r="13" spans="1:20" s="1007" customFormat="1" ht="39" customHeight="1">
      <c r="A13" s="1205"/>
      <c r="B13" s="1205"/>
      <c r="C13" s="1205"/>
      <c r="D13" s="1023">
        <v>1</v>
      </c>
      <c r="F13" s="1029" t="str">
        <f>"4."&amp;mergeValue(A13) &amp;"."&amp;mergeValue(B13)&amp;"."&amp;mergeValue(C13)&amp;"."&amp;mergeValue(D13)</f>
        <v>4.1.1.1.1</v>
      </c>
      <c r="G13" s="818" t="s">
        <v>498</v>
      </c>
      <c r="H13" s="1027"/>
      <c r="I13" s="1206" t="s">
        <v>591</v>
      </c>
      <c r="J13" s="615"/>
      <c r="K13" s="1013"/>
      <c r="L13" s="1013"/>
      <c r="M13" s="1013"/>
      <c r="N13" s="1013"/>
      <c r="O13" s="1013"/>
      <c r="P13" s="1013"/>
      <c r="Q13" s="1013"/>
      <c r="R13" s="1013"/>
      <c r="S13" s="1013"/>
      <c r="T13" s="1013"/>
    </row>
    <row r="14" spans="1:20" s="1007" customFormat="1" ht="18.75">
      <c r="A14" s="1205"/>
      <c r="B14" s="1205"/>
      <c r="C14" s="1205"/>
      <c r="D14" s="1023"/>
      <c r="F14" s="819"/>
      <c r="G14" s="1000" t="s">
        <v>4</v>
      </c>
      <c r="H14" s="624"/>
      <c r="I14" s="1206"/>
      <c r="J14" s="615"/>
      <c r="K14" s="1013"/>
      <c r="L14" s="1013"/>
      <c r="M14" s="1013"/>
      <c r="N14" s="1013"/>
      <c r="O14" s="1013"/>
      <c r="P14" s="1013"/>
      <c r="Q14" s="1013"/>
      <c r="R14" s="1013"/>
      <c r="S14" s="1013"/>
      <c r="T14" s="1013"/>
    </row>
    <row r="15" spans="1:20" s="1007" customFormat="1" ht="18.75">
      <c r="A15" s="1205"/>
      <c r="B15" s="1205"/>
      <c r="C15" s="1023"/>
      <c r="D15" s="1023"/>
      <c r="F15" s="634"/>
      <c r="G15" s="577" t="s">
        <v>403</v>
      </c>
      <c r="H15" s="635"/>
      <c r="I15" s="636"/>
      <c r="J15" s="615"/>
      <c r="K15" s="1013"/>
      <c r="L15" s="1013"/>
      <c r="M15" s="1013"/>
      <c r="N15" s="1013"/>
      <c r="O15" s="1013"/>
      <c r="P15" s="1013"/>
      <c r="Q15" s="1013"/>
      <c r="R15" s="1013"/>
      <c r="S15" s="1013"/>
      <c r="T15" s="1013"/>
    </row>
    <row r="16" spans="1:20" s="1007" customFormat="1" ht="18.75">
      <c r="A16" s="1205"/>
      <c r="B16" s="1013"/>
      <c r="C16" s="1013"/>
      <c r="D16" s="1013"/>
      <c r="F16" s="819"/>
      <c r="G16" s="733" t="s">
        <v>506</v>
      </c>
      <c r="H16" s="820"/>
      <c r="I16" s="821"/>
      <c r="J16" s="615"/>
      <c r="K16" s="1013"/>
      <c r="L16" s="1013"/>
      <c r="M16" s="1013"/>
      <c r="N16" s="1013"/>
      <c r="O16" s="1013"/>
      <c r="P16" s="1013"/>
      <c r="Q16" s="1013"/>
      <c r="R16" s="1013"/>
      <c r="S16" s="1013"/>
      <c r="T16" s="1013"/>
    </row>
    <row r="17" spans="1:20" s="1007" customFormat="1" ht="18.75">
      <c r="A17" s="1013"/>
      <c r="B17" s="1013"/>
      <c r="C17" s="1013"/>
      <c r="D17" s="1013"/>
      <c r="F17" s="819"/>
      <c r="G17" s="736" t="s">
        <v>505</v>
      </c>
      <c r="H17" s="820"/>
      <c r="I17" s="821"/>
      <c r="J17" s="615"/>
      <c r="K17" s="1013"/>
      <c r="L17" s="1013"/>
      <c r="M17" s="1013"/>
      <c r="N17" s="1013"/>
      <c r="O17" s="1013"/>
      <c r="P17" s="1013"/>
      <c r="Q17" s="1013"/>
      <c r="R17" s="1013"/>
      <c r="S17" s="1013"/>
      <c r="T17" s="1013"/>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0" t="s">
        <v>593</v>
      </c>
      <c r="H19" s="1200"/>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8"/>
    <col min="26" max="26" width="11.140625" style="1008" customWidth="1"/>
    <col min="27" max="34" width="10.5703125" style="1008"/>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33" t="s">
        <v>631</v>
      </c>
      <c r="M5" s="1233"/>
      <c r="N5" s="1233"/>
      <c r="O5" s="1233"/>
      <c r="P5" s="1233"/>
      <c r="Q5" s="1233"/>
      <c r="R5" s="1233"/>
      <c r="S5" s="1233"/>
      <c r="T5" s="1233"/>
      <c r="U5" s="664"/>
    </row>
    <row r="6" spans="1:34" ht="3" customHeight="1">
      <c r="J6" s="995"/>
      <c r="K6" s="995"/>
      <c r="L6" s="991"/>
      <c r="M6" s="991"/>
      <c r="N6" s="991"/>
      <c r="O6" s="755"/>
      <c r="P6" s="755"/>
      <c r="Q6" s="755"/>
      <c r="R6" s="755"/>
      <c r="S6" s="755"/>
      <c r="T6" s="755"/>
      <c r="U6" s="755"/>
      <c r="V6" s="998"/>
    </row>
    <row r="7" spans="1:34" s="1007" customFormat="1" ht="22.5">
      <c r="A7" s="1013"/>
      <c r="B7" s="1013"/>
      <c r="C7" s="1013"/>
      <c r="D7" s="1013"/>
      <c r="E7" s="1013"/>
      <c r="F7" s="1013"/>
      <c r="G7" s="1013"/>
      <c r="H7" s="1013"/>
      <c r="L7" s="499"/>
      <c r="M7" s="617" t="s">
        <v>502</v>
      </c>
      <c r="N7" s="666"/>
      <c r="O7" s="1210" t="str">
        <f>IF(NameOrPr_ch="",IF(NameOrPr="","",NameOrPr),NameOrPr_ch)</f>
        <v>Региональная служба по тарифам Ростовской области</v>
      </c>
      <c r="P7" s="1210"/>
      <c r="Q7" s="1210"/>
      <c r="R7" s="1210"/>
      <c r="S7" s="1210"/>
      <c r="T7" s="1210"/>
      <c r="U7" s="767"/>
      <c r="V7" s="767"/>
      <c r="W7" s="519"/>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499"/>
      <c r="M8" s="617" t="s">
        <v>596</v>
      </c>
      <c r="N8" s="666"/>
      <c r="O8" s="1210" t="str">
        <f>IF(datePr_ch="",IF(datePr="","",datePr),datePr_ch)</f>
        <v>25.11.2020</v>
      </c>
      <c r="P8" s="1210"/>
      <c r="Q8" s="1210"/>
      <c r="R8" s="1210"/>
      <c r="S8" s="1210"/>
      <c r="T8" s="1210"/>
      <c r="U8" s="767"/>
      <c r="V8" s="767"/>
      <c r="W8" s="519"/>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1"/>
      <c r="M9" s="617" t="s">
        <v>595</v>
      </c>
      <c r="N9" s="666"/>
      <c r="O9" s="1210" t="str">
        <f>IF(numberPr_ch="",IF(numberPr="","",numberPr),numberPr_ch)</f>
        <v>47/40</v>
      </c>
      <c r="P9" s="1210"/>
      <c r="Q9" s="1210"/>
      <c r="R9" s="1210"/>
      <c r="S9" s="1210"/>
      <c r="T9" s="1210"/>
      <c r="U9" s="767"/>
      <c r="V9" s="767"/>
      <c r="W9" s="519"/>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1"/>
      <c r="M10" s="617" t="s">
        <v>501</v>
      </c>
      <c r="N10" s="666"/>
      <c r="O10" s="1210" t="str">
        <f>IF(IstPub_ch="",IF(IstPub="","",IstPub),IstPub_ch)</f>
        <v>www.rst.donland.ru</v>
      </c>
      <c r="P10" s="1210"/>
      <c r="Q10" s="1210"/>
      <c r="R10" s="1210"/>
      <c r="S10" s="1210"/>
      <c r="T10" s="1210"/>
      <c r="U10" s="767"/>
      <c r="V10" s="767"/>
      <c r="W10" s="519"/>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34"/>
      <c r="M11" s="1234"/>
      <c r="N11" s="1024"/>
      <c r="O11" s="767"/>
      <c r="P11" s="767"/>
      <c r="Q11" s="767"/>
      <c r="R11" s="767"/>
      <c r="S11" s="767"/>
      <c r="T11" s="767"/>
      <c r="U11" s="1011" t="s">
        <v>373</v>
      </c>
      <c r="X11" s="1013"/>
      <c r="Y11" s="1013"/>
      <c r="Z11" s="1013"/>
      <c r="AA11" s="1013"/>
      <c r="AB11" s="1013"/>
      <c r="AC11" s="1013"/>
      <c r="AD11" s="1013"/>
      <c r="AE11" s="1013"/>
      <c r="AF11" s="1013"/>
      <c r="AG11" s="1013"/>
      <c r="AH11" s="1013"/>
    </row>
    <row r="12" spans="1:34">
      <c r="J12" s="995"/>
      <c r="K12" s="995"/>
      <c r="L12" s="991"/>
      <c r="M12" s="991"/>
      <c r="N12" s="502"/>
      <c r="O12" s="1211"/>
      <c r="P12" s="1211"/>
      <c r="Q12" s="1211"/>
      <c r="R12" s="1211"/>
      <c r="S12" s="1211"/>
      <c r="T12" s="1211"/>
      <c r="U12" s="1211"/>
    </row>
    <row r="13" spans="1:34">
      <c r="J13" s="995"/>
      <c r="K13" s="995"/>
      <c r="L13" s="1153" t="s">
        <v>454</v>
      </c>
      <c r="M13" s="1153"/>
      <c r="N13" s="1153"/>
      <c r="O13" s="1153"/>
      <c r="P13" s="1153"/>
      <c r="Q13" s="1153"/>
      <c r="R13" s="1153"/>
      <c r="S13" s="1153"/>
      <c r="T13" s="1153"/>
      <c r="U13" s="1153"/>
      <c r="V13" s="1153"/>
      <c r="W13" s="1153" t="s">
        <v>455</v>
      </c>
    </row>
    <row r="14" spans="1:34" ht="14.25" customHeight="1">
      <c r="J14" s="995"/>
      <c r="K14" s="995"/>
      <c r="L14" s="1217" t="s">
        <v>92</v>
      </c>
      <c r="M14" s="1217" t="s">
        <v>639</v>
      </c>
      <c r="N14" s="661"/>
      <c r="O14" s="1218" t="s">
        <v>641</v>
      </c>
      <c r="P14" s="1219"/>
      <c r="Q14" s="1219"/>
      <c r="R14" s="1219"/>
      <c r="S14" s="1219"/>
      <c r="T14" s="1220"/>
      <c r="U14" s="1228" t="s">
        <v>341</v>
      </c>
      <c r="V14" s="1214" t="s">
        <v>275</v>
      </c>
      <c r="W14" s="1153"/>
    </row>
    <row r="15" spans="1:34" ht="14.25" customHeight="1">
      <c r="J15" s="995"/>
      <c r="K15" s="995"/>
      <c r="L15" s="1217"/>
      <c r="M15" s="1217"/>
      <c r="N15" s="662"/>
      <c r="O15" s="1223" t="s">
        <v>605</v>
      </c>
      <c r="P15" s="1221" t="s">
        <v>271</v>
      </c>
      <c r="Q15" s="1222"/>
      <c r="R15" s="1225" t="s">
        <v>654</v>
      </c>
      <c r="S15" s="1226"/>
      <c r="T15" s="1227"/>
      <c r="U15" s="1229"/>
      <c r="V15" s="1215"/>
      <c r="W15" s="1153"/>
    </row>
    <row r="16" spans="1:34" ht="33.75" customHeight="1">
      <c r="J16" s="995"/>
      <c r="K16" s="995"/>
      <c r="L16" s="1217"/>
      <c r="M16" s="1217"/>
      <c r="N16" s="663"/>
      <c r="O16" s="1224"/>
      <c r="P16" s="756" t="s">
        <v>606</v>
      </c>
      <c r="Q16" s="756" t="s">
        <v>6</v>
      </c>
      <c r="R16" s="1028" t="s">
        <v>274</v>
      </c>
      <c r="S16" s="1212" t="s">
        <v>273</v>
      </c>
      <c r="T16" s="1213"/>
      <c r="U16" s="1230"/>
      <c r="V16" s="1216"/>
      <c r="W16" s="1153"/>
    </row>
    <row r="17" spans="1:36">
      <c r="J17" s="995"/>
      <c r="K17" s="569">
        <v>1</v>
      </c>
      <c r="L17" s="647" t="s">
        <v>93</v>
      </c>
      <c r="M17" s="647" t="s">
        <v>49</v>
      </c>
      <c r="N17" s="649" t="str">
        <f ca="1">OFFSET(N17,0,-1)</f>
        <v>2</v>
      </c>
      <c r="O17" s="1025">
        <f ca="1">OFFSET(O17,0,-1)+1</f>
        <v>3</v>
      </c>
      <c r="P17" s="1025">
        <f ca="1">OFFSET(P17,0,-1)+1</f>
        <v>4</v>
      </c>
      <c r="Q17" s="1025">
        <f ca="1">OFFSET(Q17,0,-1)+1</f>
        <v>5</v>
      </c>
      <c r="R17" s="1025">
        <f ca="1">OFFSET(R17,0,-1)+1</f>
        <v>6</v>
      </c>
      <c r="S17" s="1235">
        <f ca="1">OFFSET(S17,0,-1)+1</f>
        <v>7</v>
      </c>
      <c r="T17" s="1235"/>
      <c r="U17" s="1025">
        <f ca="1">OFFSET(U17,0,-2)+1</f>
        <v>8</v>
      </c>
      <c r="V17" s="649">
        <f ca="1">OFFSET(V17,0,-1)</f>
        <v>8</v>
      </c>
      <c r="W17" s="1025">
        <f ca="1">OFFSET(W17,0,-1)+1</f>
        <v>9</v>
      </c>
    </row>
    <row r="18" spans="1:36" ht="22.5">
      <c r="A18" s="1236">
        <v>1</v>
      </c>
      <c r="B18" s="1015"/>
      <c r="C18" s="1015"/>
      <c r="D18" s="1015"/>
      <c r="E18" s="981"/>
      <c r="F18" s="1026"/>
      <c r="G18" s="1026"/>
      <c r="H18" s="1026"/>
      <c r="I18" s="983"/>
      <c r="J18" s="979"/>
      <c r="K18" s="963"/>
      <c r="L18" s="1030">
        <f>mergeValue(A18)</f>
        <v>1</v>
      </c>
      <c r="M18" s="641" t="s">
        <v>20</v>
      </c>
      <c r="N18" s="646"/>
      <c r="O18" s="1237"/>
      <c r="P18" s="1237"/>
      <c r="Q18" s="1237"/>
      <c r="R18" s="1237"/>
      <c r="S18" s="1237"/>
      <c r="T18" s="1237"/>
      <c r="U18" s="1237"/>
      <c r="V18" s="1237"/>
      <c r="W18" s="630" t="s">
        <v>476</v>
      </c>
      <c r="Y18" s="829"/>
      <c r="Z18" s="829" t="str">
        <f t="shared" ref="Z18:Z31" si="0">IF(M18="","",M18 )</f>
        <v>Наименование тарифа</v>
      </c>
      <c r="AA18" s="829"/>
      <c r="AB18" s="829"/>
      <c r="AC18" s="829"/>
      <c r="AI18" s="1008"/>
      <c r="AJ18" s="1008"/>
    </row>
    <row r="19" spans="1:36" ht="22.5">
      <c r="A19" s="1236"/>
      <c r="B19" s="1236">
        <v>1</v>
      </c>
      <c r="C19" s="1015"/>
      <c r="D19" s="1015"/>
      <c r="E19" s="1026"/>
      <c r="F19" s="1026"/>
      <c r="G19" s="1026"/>
      <c r="H19" s="1026"/>
      <c r="I19" s="1021"/>
      <c r="J19" s="954"/>
      <c r="K19" s="957"/>
      <c r="L19" s="1030" t="str">
        <f>mergeValue(A19) &amp;"."&amp; mergeValue(B19)</f>
        <v>1.1</v>
      </c>
      <c r="M19" s="692" t="s">
        <v>16</v>
      </c>
      <c r="N19" s="646"/>
      <c r="O19" s="1237"/>
      <c r="P19" s="1237"/>
      <c r="Q19" s="1237"/>
      <c r="R19" s="1237"/>
      <c r="S19" s="1237"/>
      <c r="T19" s="1237"/>
      <c r="U19" s="1237"/>
      <c r="V19" s="1237"/>
      <c r="W19" s="630" t="s">
        <v>477</v>
      </c>
      <c r="Y19" s="829"/>
      <c r="Z19" s="829" t="str">
        <f t="shared" si="0"/>
        <v>Территория действия тарифа</v>
      </c>
      <c r="AA19" s="829"/>
      <c r="AB19" s="829"/>
      <c r="AC19" s="829"/>
      <c r="AI19" s="1008"/>
      <c r="AJ19" s="1008"/>
    </row>
    <row r="20" spans="1:36" ht="22.5">
      <c r="A20" s="1236"/>
      <c r="B20" s="1236"/>
      <c r="C20" s="1236">
        <v>1</v>
      </c>
      <c r="D20" s="1015"/>
      <c r="E20" s="1026"/>
      <c r="F20" s="1026"/>
      <c r="G20" s="1026"/>
      <c r="H20" s="1026"/>
      <c r="I20" s="962"/>
      <c r="J20" s="954"/>
      <c r="K20" s="957"/>
      <c r="L20" s="1030" t="str">
        <f>mergeValue(A20) &amp;"."&amp; mergeValue(B20)&amp;"."&amp; mergeValue(C20)</f>
        <v>1.1.1</v>
      </c>
      <c r="M20" s="693" t="s">
        <v>7</v>
      </c>
      <c r="N20" s="646"/>
      <c r="O20" s="1237"/>
      <c r="P20" s="1237"/>
      <c r="Q20" s="1237"/>
      <c r="R20" s="1237"/>
      <c r="S20" s="1237"/>
      <c r="T20" s="1237"/>
      <c r="U20" s="1237"/>
      <c r="V20" s="1237"/>
      <c r="W20" s="630" t="s">
        <v>633</v>
      </c>
      <c r="Y20" s="829"/>
      <c r="Z20" s="829" t="str">
        <f t="shared" si="0"/>
        <v xml:space="preserve">Наименование системы теплоснабжения </v>
      </c>
      <c r="AA20" s="829"/>
      <c r="AB20" s="829"/>
      <c r="AC20" s="829"/>
      <c r="AI20" s="1008"/>
      <c r="AJ20" s="1008"/>
    </row>
    <row r="21" spans="1:36" ht="22.5">
      <c r="A21" s="1236"/>
      <c r="B21" s="1236"/>
      <c r="C21" s="1236"/>
      <c r="D21" s="1236">
        <v>1</v>
      </c>
      <c r="E21" s="1026"/>
      <c r="F21" s="1026"/>
      <c r="G21" s="1026"/>
      <c r="H21" s="1026"/>
      <c r="I21" s="962"/>
      <c r="J21" s="954"/>
      <c r="K21" s="957"/>
      <c r="L21" s="1030" t="str">
        <f>mergeValue(A21) &amp;"."&amp; mergeValue(B21)&amp;"."&amp; mergeValue(C21)&amp;"."&amp; mergeValue(D21)</f>
        <v>1.1.1.1</v>
      </c>
      <c r="M21" s="694" t="s">
        <v>22</v>
      </c>
      <c r="N21" s="646"/>
      <c r="O21" s="1237"/>
      <c r="P21" s="1237"/>
      <c r="Q21" s="1237"/>
      <c r="R21" s="1237"/>
      <c r="S21" s="1237"/>
      <c r="T21" s="1237"/>
      <c r="U21" s="1237"/>
      <c r="V21" s="1237"/>
      <c r="W21" s="630" t="s">
        <v>634</v>
      </c>
      <c r="Y21" s="829"/>
      <c r="Z21" s="829" t="str">
        <f t="shared" si="0"/>
        <v xml:space="preserve">Источник тепловой энергии  </v>
      </c>
      <c r="AA21" s="829"/>
      <c r="AB21" s="829"/>
      <c r="AC21" s="829"/>
      <c r="AI21" s="1008"/>
      <c r="AJ21" s="1008"/>
    </row>
    <row r="22" spans="1:36" ht="101.25">
      <c r="A22" s="1236"/>
      <c r="B22" s="1236"/>
      <c r="C22" s="1236"/>
      <c r="D22" s="1236"/>
      <c r="E22" s="1236">
        <v>1</v>
      </c>
      <c r="F22" s="1026"/>
      <c r="G22" s="1026"/>
      <c r="H22" s="1015">
        <v>1</v>
      </c>
      <c r="I22" s="1236">
        <v>1</v>
      </c>
      <c r="J22" s="1026"/>
      <c r="K22" s="965"/>
      <c r="L22" s="1030" t="str">
        <f>mergeValue(A22) &amp;"."&amp; mergeValue(B22)&amp;"."&amp; mergeValue(C22)&amp;"."&amp; mergeValue(D22)&amp;"."&amp; mergeValue(E22)</f>
        <v>1.1.1.1.1</v>
      </c>
      <c r="M22" s="554" t="s">
        <v>9</v>
      </c>
      <c r="N22" s="646"/>
      <c r="O22" s="1238"/>
      <c r="P22" s="1238"/>
      <c r="Q22" s="1238"/>
      <c r="R22" s="1238"/>
      <c r="S22" s="1238"/>
      <c r="T22" s="1238"/>
      <c r="U22" s="1238"/>
      <c r="V22" s="1238"/>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8"/>
      <c r="AJ22" s="1008"/>
    </row>
    <row r="23" spans="1:36" ht="90">
      <c r="A23" s="1236"/>
      <c r="B23" s="1236"/>
      <c r="C23" s="1236"/>
      <c r="D23" s="1236"/>
      <c r="E23" s="1236"/>
      <c r="F23" s="1236">
        <v>1</v>
      </c>
      <c r="G23" s="1015"/>
      <c r="H23" s="1015"/>
      <c r="I23" s="1236"/>
      <c r="J23" s="1236">
        <v>1</v>
      </c>
      <c r="K23" s="966"/>
      <c r="L23" s="1030" t="str">
        <f>mergeValue(A23) &amp;"."&amp; mergeValue(B23)&amp;"."&amp; mergeValue(C23)&amp;"."&amp; mergeValue(D23)&amp;"."&amp; mergeValue(E23)&amp;"."&amp; mergeValue(F23)</f>
        <v>1.1.1.1.1.1</v>
      </c>
      <c r="M23" s="555" t="s">
        <v>10</v>
      </c>
      <c r="N23" s="646"/>
      <c r="O23" s="1239"/>
      <c r="P23" s="1240"/>
      <c r="Q23" s="1240"/>
      <c r="R23" s="1240"/>
      <c r="S23" s="1240"/>
      <c r="T23" s="1240"/>
      <c r="U23" s="1240"/>
      <c r="V23" s="1241"/>
      <c r="W23" s="630" t="s">
        <v>636</v>
      </c>
      <c r="Y23" s="829"/>
      <c r="Z23" s="829" t="str">
        <f t="shared" si="0"/>
        <v>Группа потребителей</v>
      </c>
      <c r="AA23" s="829"/>
      <c r="AB23" s="829"/>
      <c r="AC23" s="829"/>
      <c r="AI23" s="1008"/>
      <c r="AJ23" s="1008"/>
    </row>
    <row r="24" spans="1:36" ht="189" customHeight="1">
      <c r="A24" s="1236"/>
      <c r="B24" s="1236"/>
      <c r="C24" s="1236"/>
      <c r="D24" s="1236"/>
      <c r="E24" s="1236"/>
      <c r="F24" s="1236"/>
      <c r="G24" s="1015">
        <v>1</v>
      </c>
      <c r="H24" s="1015"/>
      <c r="I24" s="1236"/>
      <c r="J24" s="1236"/>
      <c r="K24" s="966">
        <v>1</v>
      </c>
      <c r="L24" s="1030" t="str">
        <f>mergeValue(A24) &amp;"."&amp; mergeValue(B24)&amp;"."&amp; mergeValue(C24)&amp;"."&amp; mergeValue(D24)&amp;"."&amp; mergeValue(E24)&amp;"."&amp; mergeValue(F24)&amp;"."&amp; mergeValue(G24)</f>
        <v>1.1.1.1.1.1.1</v>
      </c>
      <c r="M24" s="1069"/>
      <c r="N24" s="646"/>
      <c r="O24" s="763"/>
      <c r="P24" s="763"/>
      <c r="Q24" s="1094"/>
      <c r="R24" s="1231"/>
      <c r="S24" s="1232" t="s">
        <v>84</v>
      </c>
      <c r="T24" s="1231"/>
      <c r="U24" s="1232" t="s">
        <v>85</v>
      </c>
      <c r="V24" s="763"/>
      <c r="W24" s="1207" t="s">
        <v>655</v>
      </c>
      <c r="X24" s="1008" t="str">
        <f>strCheckDate(O25:V25)</f>
        <v/>
      </c>
      <c r="Y24" s="829"/>
      <c r="Z24" s="829" t="str">
        <f t="shared" si="0"/>
        <v/>
      </c>
      <c r="AA24" s="829"/>
      <c r="AB24" s="829"/>
      <c r="AC24" s="829"/>
      <c r="AI24" s="1008"/>
      <c r="AJ24" s="1008"/>
    </row>
    <row r="25" spans="1:36" ht="11.25" hidden="1">
      <c r="A25" s="1236"/>
      <c r="B25" s="1236"/>
      <c r="C25" s="1236"/>
      <c r="D25" s="1236"/>
      <c r="E25" s="1236"/>
      <c r="F25" s="1236"/>
      <c r="G25" s="1015"/>
      <c r="H25" s="1015"/>
      <c r="I25" s="1236"/>
      <c r="J25" s="1236"/>
      <c r="K25" s="966"/>
      <c r="L25" s="800"/>
      <c r="M25" s="646"/>
      <c r="N25" s="646"/>
      <c r="O25" s="763"/>
      <c r="P25" s="763"/>
      <c r="Q25" s="769" t="str">
        <f>R24 &amp; "-" &amp; T24</f>
        <v>-</v>
      </c>
      <c r="R25" s="1231"/>
      <c r="S25" s="1232"/>
      <c r="T25" s="1231"/>
      <c r="U25" s="1232"/>
      <c r="V25" s="763"/>
      <c r="W25" s="1208"/>
      <c r="Y25" s="829"/>
      <c r="Z25" s="829" t="str">
        <f t="shared" si="0"/>
        <v/>
      </c>
      <c r="AA25" s="829"/>
      <c r="AB25" s="829"/>
      <c r="AC25" s="829"/>
      <c r="AI25" s="1008"/>
      <c r="AJ25" s="1008"/>
    </row>
    <row r="26" spans="1:36" ht="15" customHeight="1">
      <c r="A26" s="1236"/>
      <c r="B26" s="1236"/>
      <c r="C26" s="1236"/>
      <c r="D26" s="1236"/>
      <c r="E26" s="1236"/>
      <c r="F26" s="1236"/>
      <c r="G26" s="1026"/>
      <c r="H26" s="1015"/>
      <c r="I26" s="1236"/>
      <c r="J26" s="1236"/>
      <c r="K26" s="965"/>
      <c r="L26" s="688"/>
      <c r="M26" s="557" t="s">
        <v>25</v>
      </c>
      <c r="N26" s="1006"/>
      <c r="O26" s="1006"/>
      <c r="P26" s="1006"/>
      <c r="Q26" s="1006"/>
      <c r="R26" s="1006"/>
      <c r="S26" s="1006"/>
      <c r="T26" s="1006"/>
      <c r="U26" s="1006"/>
      <c r="V26" s="762"/>
      <c r="W26" s="1209"/>
      <c r="Y26" s="829"/>
      <c r="Z26" s="829" t="str">
        <f t="shared" si="0"/>
        <v>Добавить вид теплоносителя (параметры теплоносителя)</v>
      </c>
      <c r="AA26" s="829"/>
      <c r="AB26" s="829"/>
      <c r="AC26" s="829"/>
      <c r="AI26" s="1008"/>
      <c r="AJ26" s="1008"/>
    </row>
    <row r="27" spans="1:36" ht="15" customHeight="1">
      <c r="A27" s="1236"/>
      <c r="B27" s="1236"/>
      <c r="C27" s="1236"/>
      <c r="D27" s="1236"/>
      <c r="E27" s="1236"/>
      <c r="F27" s="1026"/>
      <c r="G27" s="1026"/>
      <c r="H27" s="1015"/>
      <c r="I27" s="1236"/>
      <c r="J27" s="1026"/>
      <c r="K27" s="965"/>
      <c r="L27" s="688"/>
      <c r="M27" s="556" t="s">
        <v>11</v>
      </c>
      <c r="N27" s="1006"/>
      <c r="O27" s="1006"/>
      <c r="P27" s="1006"/>
      <c r="Q27" s="1006"/>
      <c r="R27" s="1006"/>
      <c r="S27" s="1006"/>
      <c r="T27" s="1006"/>
      <c r="U27" s="1005"/>
      <c r="V27" s="1006"/>
      <c r="W27" s="665"/>
      <c r="Y27" s="829"/>
      <c r="Z27" s="829" t="str">
        <f t="shared" si="0"/>
        <v>Добавить группу потребителей</v>
      </c>
      <c r="AA27" s="829"/>
      <c r="AB27" s="829"/>
      <c r="AC27" s="829"/>
      <c r="AI27" s="1008"/>
      <c r="AJ27" s="1008"/>
    </row>
    <row r="28" spans="1:36" ht="15" customHeight="1">
      <c r="A28" s="1236"/>
      <c r="B28" s="1236"/>
      <c r="C28" s="1236"/>
      <c r="D28" s="1236"/>
      <c r="E28" s="964"/>
      <c r="F28" s="1026"/>
      <c r="G28" s="1026"/>
      <c r="H28" s="1026"/>
      <c r="I28" s="979"/>
      <c r="J28" s="994"/>
      <c r="K28" s="963"/>
      <c r="L28" s="688"/>
      <c r="M28" s="1001" t="s">
        <v>12</v>
      </c>
      <c r="N28" s="1006"/>
      <c r="O28" s="1006"/>
      <c r="P28" s="1006"/>
      <c r="Q28" s="1006"/>
      <c r="R28" s="1006"/>
      <c r="S28" s="1006"/>
      <c r="T28" s="1006"/>
      <c r="U28" s="1005"/>
      <c r="V28" s="1006"/>
      <c r="W28" s="665"/>
      <c r="Y28" s="829"/>
      <c r="Z28" s="829" t="str">
        <f t="shared" si="0"/>
        <v>Добавить схему подключения</v>
      </c>
      <c r="AA28" s="829"/>
      <c r="AB28" s="829"/>
      <c r="AC28" s="829"/>
      <c r="AI28" s="1008"/>
      <c r="AJ28" s="1008"/>
    </row>
    <row r="29" spans="1:36" ht="15" customHeight="1">
      <c r="A29" s="1236"/>
      <c r="B29" s="1236"/>
      <c r="C29" s="1236"/>
      <c r="D29" s="964"/>
      <c r="E29" s="964"/>
      <c r="F29" s="1026"/>
      <c r="G29" s="1026"/>
      <c r="H29" s="1026"/>
      <c r="I29" s="979"/>
      <c r="J29" s="994"/>
      <c r="K29" s="963"/>
      <c r="L29" s="688"/>
      <c r="M29" s="1000" t="s">
        <v>17</v>
      </c>
      <c r="N29" s="1006"/>
      <c r="O29" s="1006"/>
      <c r="P29" s="1006"/>
      <c r="Q29" s="1006"/>
      <c r="R29" s="1006"/>
      <c r="S29" s="1006"/>
      <c r="T29" s="1006"/>
      <c r="U29" s="1005"/>
      <c r="V29" s="1006"/>
      <c r="W29" s="665"/>
      <c r="Y29" s="829"/>
      <c r="Z29" s="829" t="str">
        <f t="shared" si="0"/>
        <v>Добавить источник тепловой энергии</v>
      </c>
      <c r="AA29" s="829"/>
      <c r="AB29" s="829"/>
      <c r="AC29" s="829"/>
      <c r="AI29" s="1008"/>
      <c r="AJ29" s="1008"/>
    </row>
    <row r="30" spans="1:36" ht="15" customHeight="1">
      <c r="A30" s="1236"/>
      <c r="B30" s="1236"/>
      <c r="C30" s="964"/>
      <c r="D30" s="964"/>
      <c r="E30" s="964"/>
      <c r="F30" s="964"/>
      <c r="G30" s="969"/>
      <c r="H30" s="979"/>
      <c r="I30" s="967"/>
      <c r="J30" s="994"/>
      <c r="K30" s="968"/>
      <c r="L30" s="688"/>
      <c r="M30" s="999" t="s">
        <v>18</v>
      </c>
      <c r="N30" s="1006"/>
      <c r="O30" s="1006"/>
      <c r="P30" s="1006"/>
      <c r="Q30" s="1006"/>
      <c r="R30" s="1006"/>
      <c r="S30" s="1006"/>
      <c r="T30" s="1006"/>
      <c r="U30" s="1005"/>
      <c r="V30" s="1006"/>
      <c r="W30" s="665"/>
      <c r="Y30" s="829"/>
      <c r="Z30" s="829" t="str">
        <f t="shared" si="0"/>
        <v>Добавить наименование системы теплоснабжения</v>
      </c>
      <c r="AA30" s="829"/>
      <c r="AB30" s="829"/>
      <c r="AC30" s="829"/>
      <c r="AI30" s="1008"/>
      <c r="AJ30" s="1008"/>
    </row>
    <row r="31" spans="1:36" ht="15" customHeight="1">
      <c r="A31" s="1236"/>
      <c r="B31" s="964"/>
      <c r="C31" s="964"/>
      <c r="D31" s="964"/>
      <c r="E31" s="964"/>
      <c r="F31" s="964"/>
      <c r="G31" s="969"/>
      <c r="H31" s="979"/>
      <c r="I31" s="979"/>
      <c r="J31" s="994"/>
      <c r="K31" s="963"/>
      <c r="L31" s="688"/>
      <c r="M31" s="733" t="s">
        <v>19</v>
      </c>
      <c r="N31" s="1006"/>
      <c r="O31" s="1006"/>
      <c r="P31" s="1006"/>
      <c r="Q31" s="1006"/>
      <c r="R31" s="1006"/>
      <c r="S31" s="1006"/>
      <c r="T31" s="1006"/>
      <c r="U31" s="1005"/>
      <c r="V31" s="1006"/>
      <c r="W31" s="665"/>
      <c r="Y31" s="829"/>
      <c r="Z31" s="829" t="str">
        <f t="shared" si="0"/>
        <v>Добавить территорию действия тарифа</v>
      </c>
      <c r="AA31" s="829"/>
      <c r="AB31" s="829"/>
      <c r="AC31" s="829"/>
      <c r="AI31" s="1008"/>
      <c r="AJ31" s="1008"/>
    </row>
    <row r="32" spans="1:36" s="989" customFormat="1" ht="15" customHeight="1">
      <c r="L32" s="492"/>
      <c r="M32" s="736" t="s">
        <v>309</v>
      </c>
      <c r="N32" s="1006"/>
      <c r="O32" s="1006"/>
      <c r="P32" s="1006"/>
      <c r="Q32" s="1006"/>
      <c r="R32" s="1006"/>
      <c r="S32" s="1006"/>
      <c r="T32" s="1006"/>
      <c r="U32" s="1005"/>
      <c r="V32" s="1006"/>
      <c r="W32" s="665"/>
      <c r="X32" s="1010"/>
      <c r="Y32" s="1010"/>
      <c r="Z32" s="1010"/>
      <c r="AA32" s="1010"/>
      <c r="AB32" s="1010"/>
      <c r="AC32" s="1010"/>
      <c r="AD32" s="1010"/>
      <c r="AE32" s="1010"/>
      <c r="AF32" s="1010"/>
      <c r="AG32" s="1010"/>
      <c r="AH32" s="1010"/>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1" t="s">
        <v>491</v>
      </c>
      <c r="G2" s="1202"/>
      <c r="H2" s="1203"/>
      <c r="I2" s="640"/>
    </row>
    <row r="3" spans="1:20" ht="3" customHeight="1"/>
    <row r="4" spans="1:20" s="570" customFormat="1" ht="11.25">
      <c r="A4" s="590"/>
      <c r="B4" s="590"/>
      <c r="C4" s="590"/>
      <c r="D4" s="590"/>
      <c r="F4" s="1153" t="s">
        <v>454</v>
      </c>
      <c r="G4" s="1153"/>
      <c r="H4" s="1153"/>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24.12.2020</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33" t="s">
        <v>631</v>
      </c>
      <c r="M5" s="1233"/>
      <c r="N5" s="1233"/>
      <c r="O5" s="1233"/>
      <c r="P5" s="1233"/>
      <c r="Q5" s="1233"/>
      <c r="R5" s="1233"/>
      <c r="S5" s="1233"/>
      <c r="T5" s="1233"/>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42" t="s">
        <v>85</v>
      </c>
      <c r="P7" s="1242"/>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10" t="str">
        <f>IF(NameOrPr_ch="",IF(NameOrPr="","",NameOrPr),NameOrPr_ch)</f>
        <v>Региональная служба по тарифам Ростовской области</v>
      </c>
      <c r="P9" s="1210"/>
      <c r="Q9" s="1210"/>
      <c r="R9" s="1210"/>
      <c r="S9" s="1210"/>
      <c r="T9" s="1210"/>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10" t="str">
        <f>IF(datePr_ch="",IF(datePr="","",datePr),datePr_ch)</f>
        <v>25.11.2020</v>
      </c>
      <c r="P10" s="1210"/>
      <c r="Q10" s="1210"/>
      <c r="R10" s="1210"/>
      <c r="S10" s="1210"/>
      <c r="T10" s="1210"/>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10" t="str">
        <f>IF(numberPr_ch="",IF(numberPr="","",numberPr),numberPr_ch)</f>
        <v>47/40</v>
      </c>
      <c r="P11" s="1210"/>
      <c r="Q11" s="1210"/>
      <c r="R11" s="1210"/>
      <c r="S11" s="1210"/>
      <c r="T11" s="1210"/>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10" t="str">
        <f>IF(IstPub_ch="",IF(IstPub="","",IstPub),IstPub_ch)</f>
        <v>www.rst.donland.ru</v>
      </c>
      <c r="P12" s="1210"/>
      <c r="Q12" s="1210"/>
      <c r="R12" s="1210"/>
      <c r="S12" s="1210"/>
      <c r="T12" s="1210"/>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34"/>
      <c r="M13" s="1234"/>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11"/>
      <c r="P14" s="1211"/>
      <c r="Q14" s="1211"/>
      <c r="R14" s="1211"/>
      <c r="S14" s="1211"/>
      <c r="T14" s="1211"/>
      <c r="U14" s="1211"/>
    </row>
    <row r="15" spans="1:34">
      <c r="J15" s="529"/>
      <c r="K15" s="529"/>
      <c r="L15" s="1153" t="s">
        <v>454</v>
      </c>
      <c r="M15" s="1153"/>
      <c r="N15" s="1153"/>
      <c r="O15" s="1153"/>
      <c r="P15" s="1153"/>
      <c r="Q15" s="1153"/>
      <c r="R15" s="1153"/>
      <c r="S15" s="1153"/>
      <c r="T15" s="1153"/>
      <c r="U15" s="1153"/>
      <c r="V15" s="1153"/>
      <c r="W15" s="1153" t="s">
        <v>455</v>
      </c>
    </row>
    <row r="16" spans="1:34" ht="14.25" customHeight="1">
      <c r="J16" s="529"/>
      <c r="K16" s="529"/>
      <c r="L16" s="1217" t="s">
        <v>92</v>
      </c>
      <c r="M16" s="1217" t="s">
        <v>639</v>
      </c>
      <c r="N16" s="661"/>
      <c r="O16" s="1218" t="s">
        <v>641</v>
      </c>
      <c r="P16" s="1219"/>
      <c r="Q16" s="1219"/>
      <c r="R16" s="1219"/>
      <c r="S16" s="1219"/>
      <c r="T16" s="1220"/>
      <c r="U16" s="1228" t="s">
        <v>341</v>
      </c>
      <c r="V16" s="1214" t="s">
        <v>275</v>
      </c>
      <c r="W16" s="1153"/>
    </row>
    <row r="17" spans="1:36" ht="14.25" customHeight="1">
      <c r="J17" s="529"/>
      <c r="K17" s="529"/>
      <c r="L17" s="1217"/>
      <c r="M17" s="1217"/>
      <c r="N17" s="662"/>
      <c r="O17" s="1223" t="s">
        <v>605</v>
      </c>
      <c r="P17" s="1221" t="s">
        <v>271</v>
      </c>
      <c r="Q17" s="1222"/>
      <c r="R17" s="1225" t="s">
        <v>654</v>
      </c>
      <c r="S17" s="1226"/>
      <c r="T17" s="1227"/>
      <c r="U17" s="1229"/>
      <c r="V17" s="1215"/>
      <c r="W17" s="1153"/>
    </row>
    <row r="18" spans="1:36" ht="33.75" customHeight="1">
      <c r="J18" s="529"/>
      <c r="K18" s="529"/>
      <c r="L18" s="1217"/>
      <c r="M18" s="1217"/>
      <c r="N18" s="663"/>
      <c r="O18" s="1224"/>
      <c r="P18" s="535" t="s">
        <v>606</v>
      </c>
      <c r="Q18" s="535" t="s">
        <v>6</v>
      </c>
      <c r="R18" s="536" t="s">
        <v>274</v>
      </c>
      <c r="S18" s="1212" t="s">
        <v>273</v>
      </c>
      <c r="T18" s="1213"/>
      <c r="U18" s="1230"/>
      <c r="V18" s="1216"/>
      <c r="W18" s="1153"/>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35">
        <f ca="1">OFFSET(S19,0,-1)+1</f>
        <v>7</v>
      </c>
      <c r="T19" s="1235"/>
      <c r="U19" s="648">
        <f ca="1">OFFSET(U19,0,-2)+1</f>
        <v>8</v>
      </c>
      <c r="V19" s="649">
        <f ca="1">OFFSET(V19,0,-1)</f>
        <v>8</v>
      </c>
      <c r="W19" s="648">
        <f ca="1">OFFSET(W19,0,-1)+1</f>
        <v>9</v>
      </c>
    </row>
    <row r="20" spans="1:36" ht="22.5">
      <c r="A20" s="1236">
        <v>1</v>
      </c>
      <c r="B20" s="883"/>
      <c r="C20" s="883"/>
      <c r="D20" s="883"/>
      <c r="E20" s="884"/>
      <c r="F20" s="885"/>
      <c r="G20" s="885"/>
      <c r="H20" s="885"/>
      <c r="I20" s="886"/>
      <c r="J20" s="881"/>
      <c r="K20" s="888"/>
      <c r="L20" s="593">
        <f>mergeValue(A20)</f>
        <v>1</v>
      </c>
      <c r="M20" s="641" t="s">
        <v>20</v>
      </c>
      <c r="N20" s="646"/>
      <c r="O20" s="1237"/>
      <c r="P20" s="1237"/>
      <c r="Q20" s="1237"/>
      <c r="R20" s="1237"/>
      <c r="S20" s="1237"/>
      <c r="T20" s="1237"/>
      <c r="U20" s="1237"/>
      <c r="V20" s="1237"/>
      <c r="W20" s="630" t="s">
        <v>476</v>
      </c>
      <c r="Y20" s="589"/>
      <c r="Z20" s="589" t="str">
        <f t="shared" ref="Z20:Z33" si="0">IF(M20="","",M20 )</f>
        <v>Наименование тарифа</v>
      </c>
      <c r="AA20" s="589"/>
      <c r="AB20" s="589"/>
      <c r="AC20" s="589"/>
      <c r="AI20" s="585"/>
      <c r="AJ20" s="585"/>
    </row>
    <row r="21" spans="1:36" ht="22.5">
      <c r="A21" s="1236"/>
      <c r="B21" s="1236">
        <v>1</v>
      </c>
      <c r="C21" s="883"/>
      <c r="D21" s="883"/>
      <c r="E21" s="885"/>
      <c r="F21" s="885"/>
      <c r="G21" s="885"/>
      <c r="H21" s="885"/>
      <c r="I21" s="880"/>
      <c r="J21" s="879"/>
      <c r="K21" s="882"/>
      <c r="L21" s="593" t="str">
        <f>mergeValue(A21) &amp;"."&amp; mergeValue(B21)</f>
        <v>1.1</v>
      </c>
      <c r="M21" s="546" t="s">
        <v>16</v>
      </c>
      <c r="N21" s="646"/>
      <c r="O21" s="1237"/>
      <c r="P21" s="1237"/>
      <c r="Q21" s="1237"/>
      <c r="R21" s="1237"/>
      <c r="S21" s="1237"/>
      <c r="T21" s="1237"/>
      <c r="U21" s="1237"/>
      <c r="V21" s="1237"/>
      <c r="W21" s="630" t="s">
        <v>477</v>
      </c>
      <c r="Y21" s="589"/>
      <c r="Z21" s="589" t="str">
        <f t="shared" si="0"/>
        <v>Территория действия тарифа</v>
      </c>
      <c r="AA21" s="589"/>
      <c r="AB21" s="589"/>
      <c r="AC21" s="589"/>
      <c r="AI21" s="585"/>
      <c r="AJ21" s="585"/>
    </row>
    <row r="22" spans="1:36" ht="22.5">
      <c r="A22" s="1236"/>
      <c r="B22" s="1236"/>
      <c r="C22" s="1236">
        <v>1</v>
      </c>
      <c r="D22" s="883"/>
      <c r="E22" s="885"/>
      <c r="F22" s="885"/>
      <c r="G22" s="885"/>
      <c r="H22" s="885"/>
      <c r="I22" s="887"/>
      <c r="J22" s="879"/>
      <c r="K22" s="882"/>
      <c r="L22" s="593" t="str">
        <f>mergeValue(A22) &amp;"."&amp; mergeValue(B22)&amp;"."&amp; mergeValue(C22)</f>
        <v>1.1.1</v>
      </c>
      <c r="M22" s="547" t="s">
        <v>7</v>
      </c>
      <c r="N22" s="646"/>
      <c r="O22" s="1237"/>
      <c r="P22" s="1237"/>
      <c r="Q22" s="1237"/>
      <c r="R22" s="1237"/>
      <c r="S22" s="1237"/>
      <c r="T22" s="1237"/>
      <c r="U22" s="1237"/>
      <c r="V22" s="1237"/>
      <c r="W22" s="630" t="s">
        <v>633</v>
      </c>
      <c r="Y22" s="589"/>
      <c r="Z22" s="589" t="str">
        <f t="shared" si="0"/>
        <v xml:space="preserve">Наименование системы теплоснабжения </v>
      </c>
      <c r="AA22" s="589"/>
      <c r="AB22" s="589"/>
      <c r="AC22" s="589"/>
      <c r="AI22" s="585"/>
      <c r="AJ22" s="585"/>
    </row>
    <row r="23" spans="1:36" ht="22.5">
      <c r="A23" s="1236"/>
      <c r="B23" s="1236"/>
      <c r="C23" s="1236"/>
      <c r="D23" s="1236">
        <v>1</v>
      </c>
      <c r="E23" s="885"/>
      <c r="F23" s="885"/>
      <c r="G23" s="885"/>
      <c r="H23" s="885"/>
      <c r="I23" s="887"/>
      <c r="J23" s="879"/>
      <c r="K23" s="882"/>
      <c r="L23" s="593" t="str">
        <f>mergeValue(A23) &amp;"."&amp; mergeValue(B23)&amp;"."&amp; mergeValue(C23)&amp;"."&amp; mergeValue(D23)</f>
        <v>1.1.1.1</v>
      </c>
      <c r="M23" s="548" t="s">
        <v>22</v>
      </c>
      <c r="N23" s="646"/>
      <c r="O23" s="1237"/>
      <c r="P23" s="1237"/>
      <c r="Q23" s="1237"/>
      <c r="R23" s="1237"/>
      <c r="S23" s="1237"/>
      <c r="T23" s="1237"/>
      <c r="U23" s="1237"/>
      <c r="V23" s="1237"/>
      <c r="W23" s="630" t="s">
        <v>634</v>
      </c>
      <c r="Y23" s="589"/>
      <c r="Z23" s="589" t="str">
        <f t="shared" si="0"/>
        <v xml:space="preserve">Источник тепловой энергии  </v>
      </c>
      <c r="AA23" s="589"/>
      <c r="AB23" s="589"/>
      <c r="AC23" s="589"/>
      <c r="AI23" s="585"/>
      <c r="AJ23" s="585"/>
    </row>
    <row r="24" spans="1:36" ht="101.25">
      <c r="A24" s="1236"/>
      <c r="B24" s="1236"/>
      <c r="C24" s="1236"/>
      <c r="D24" s="1236"/>
      <c r="E24" s="1236">
        <v>1</v>
      </c>
      <c r="F24" s="885"/>
      <c r="G24" s="885"/>
      <c r="H24" s="883">
        <v>1</v>
      </c>
      <c r="I24" s="1236">
        <v>1</v>
      </c>
      <c r="J24" s="885"/>
      <c r="K24" s="890"/>
      <c r="L24" s="593" t="str">
        <f>mergeValue(A24) &amp;"."&amp; mergeValue(B24)&amp;"."&amp; mergeValue(C24)&amp;"."&amp; mergeValue(D24)&amp;"."&amp; mergeValue(E24)</f>
        <v>1.1.1.1.1</v>
      </c>
      <c r="M24" s="554" t="s">
        <v>9</v>
      </c>
      <c r="N24" s="646"/>
      <c r="O24" s="1238"/>
      <c r="P24" s="1238"/>
      <c r="Q24" s="1238"/>
      <c r="R24" s="1238"/>
      <c r="S24" s="1238"/>
      <c r="T24" s="1238"/>
      <c r="U24" s="1238"/>
      <c r="V24" s="1238"/>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36"/>
      <c r="B25" s="1236"/>
      <c r="C25" s="1236"/>
      <c r="D25" s="1236"/>
      <c r="E25" s="1236"/>
      <c r="F25" s="1236">
        <v>1</v>
      </c>
      <c r="G25" s="883"/>
      <c r="H25" s="883"/>
      <c r="I25" s="1236"/>
      <c r="J25" s="1236">
        <v>1</v>
      </c>
      <c r="K25" s="891"/>
      <c r="L25" s="593" t="str">
        <f>mergeValue(A25) &amp;"."&amp; mergeValue(B25)&amp;"."&amp; mergeValue(C25)&amp;"."&amp; mergeValue(D25)&amp;"."&amp; mergeValue(E25)&amp;"."&amp; mergeValue(F25)</f>
        <v>1.1.1.1.1.1</v>
      </c>
      <c r="M25" s="555" t="s">
        <v>10</v>
      </c>
      <c r="N25" s="646"/>
      <c r="O25" s="1239"/>
      <c r="P25" s="1240"/>
      <c r="Q25" s="1240"/>
      <c r="R25" s="1240"/>
      <c r="S25" s="1240"/>
      <c r="T25" s="1240"/>
      <c r="U25" s="1240"/>
      <c r="V25" s="1241"/>
      <c r="W25" s="630" t="s">
        <v>636</v>
      </c>
      <c r="Y25" s="589"/>
      <c r="Z25" s="589" t="str">
        <f t="shared" si="0"/>
        <v>Группа потребителей</v>
      </c>
      <c r="AA25" s="589"/>
      <c r="AB25" s="589"/>
      <c r="AC25" s="589"/>
      <c r="AI25" s="585"/>
      <c r="AJ25" s="585"/>
    </row>
    <row r="26" spans="1:36" ht="189" customHeight="1">
      <c r="A26" s="1236"/>
      <c r="B26" s="1236"/>
      <c r="C26" s="1236"/>
      <c r="D26" s="1236"/>
      <c r="E26" s="1236"/>
      <c r="F26" s="1236"/>
      <c r="G26" s="883">
        <v>1</v>
      </c>
      <c r="H26" s="883"/>
      <c r="I26" s="1236"/>
      <c r="J26" s="1236"/>
      <c r="K26" s="891">
        <v>1</v>
      </c>
      <c r="L26" s="593" t="str">
        <f>mergeValue(A26) &amp;"."&amp; mergeValue(B26)&amp;"."&amp; mergeValue(C26)&amp;"."&amp; mergeValue(D26)&amp;"."&amp; mergeValue(E26)&amp;"."&amp; mergeValue(F26)&amp;"."&amp; mergeValue(G26)</f>
        <v>1.1.1.1.1.1.1</v>
      </c>
      <c r="M26" s="1069"/>
      <c r="N26" s="646"/>
      <c r="O26" s="562"/>
      <c r="P26" s="562"/>
      <c r="Q26" s="1094"/>
      <c r="R26" s="1231"/>
      <c r="S26" s="1232" t="s">
        <v>84</v>
      </c>
      <c r="T26" s="1231"/>
      <c r="U26" s="1232" t="s">
        <v>85</v>
      </c>
      <c r="V26" s="562"/>
      <c r="W26" s="1207" t="s">
        <v>655</v>
      </c>
      <c r="X26" s="585" t="str">
        <f>strCheckDate(O27:V27)</f>
        <v/>
      </c>
      <c r="Y26" s="589"/>
      <c r="Z26" s="589" t="str">
        <f t="shared" si="0"/>
        <v/>
      </c>
      <c r="AA26" s="589"/>
      <c r="AB26" s="589"/>
      <c r="AC26" s="589"/>
      <c r="AI26" s="585"/>
      <c r="AJ26" s="585"/>
    </row>
    <row r="27" spans="1:36" ht="11.25" hidden="1">
      <c r="A27" s="1236"/>
      <c r="B27" s="1236"/>
      <c r="C27" s="1236"/>
      <c r="D27" s="1236"/>
      <c r="E27" s="1236"/>
      <c r="F27" s="1236"/>
      <c r="G27" s="883"/>
      <c r="H27" s="883"/>
      <c r="I27" s="1236"/>
      <c r="J27" s="1236"/>
      <c r="K27" s="891"/>
      <c r="L27" s="600"/>
      <c r="M27" s="646"/>
      <c r="N27" s="646"/>
      <c r="O27" s="562"/>
      <c r="P27" s="562"/>
      <c r="Q27" s="584" t="str">
        <f>R26 &amp; "-" &amp; T26</f>
        <v>-</v>
      </c>
      <c r="R27" s="1231"/>
      <c r="S27" s="1232"/>
      <c r="T27" s="1231"/>
      <c r="U27" s="1232"/>
      <c r="V27" s="562"/>
      <c r="W27" s="1208"/>
      <c r="Y27" s="589"/>
      <c r="Z27" s="589" t="str">
        <f t="shared" si="0"/>
        <v/>
      </c>
      <c r="AA27" s="589"/>
      <c r="AB27" s="589"/>
      <c r="AC27" s="589"/>
      <c r="AI27" s="585"/>
      <c r="AJ27" s="585"/>
    </row>
    <row r="28" spans="1:36" ht="15" customHeight="1">
      <c r="A28" s="1236"/>
      <c r="B28" s="1236"/>
      <c r="C28" s="1236"/>
      <c r="D28" s="1236"/>
      <c r="E28" s="1236"/>
      <c r="F28" s="1236"/>
      <c r="G28" s="885"/>
      <c r="H28" s="883"/>
      <c r="I28" s="1236"/>
      <c r="J28" s="1236"/>
      <c r="K28" s="890"/>
      <c r="L28" s="538"/>
      <c r="M28" s="557" t="s">
        <v>25</v>
      </c>
      <c r="N28" s="564"/>
      <c r="O28" s="564"/>
      <c r="P28" s="564"/>
      <c r="Q28" s="564"/>
      <c r="R28" s="564"/>
      <c r="S28" s="564"/>
      <c r="T28" s="564"/>
      <c r="U28" s="564"/>
      <c r="V28" s="560"/>
      <c r="W28" s="1209"/>
      <c r="Y28" s="589"/>
      <c r="Z28" s="589" t="str">
        <f t="shared" si="0"/>
        <v>Добавить вид теплоносителя (параметры теплоносителя)</v>
      </c>
      <c r="AA28" s="589"/>
      <c r="AB28" s="589"/>
      <c r="AC28" s="589"/>
      <c r="AI28" s="585"/>
      <c r="AJ28" s="585"/>
    </row>
    <row r="29" spans="1:36" ht="15" customHeight="1">
      <c r="A29" s="1236"/>
      <c r="B29" s="1236"/>
      <c r="C29" s="1236"/>
      <c r="D29" s="1236"/>
      <c r="E29" s="1236"/>
      <c r="F29" s="885"/>
      <c r="G29" s="885"/>
      <c r="H29" s="883"/>
      <c r="I29" s="1236"/>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36"/>
      <c r="B30" s="1236"/>
      <c r="C30" s="1236"/>
      <c r="D30" s="1236"/>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36"/>
      <c r="B31" s="1236"/>
      <c r="C31" s="1236"/>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36"/>
      <c r="B32" s="1236"/>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36"/>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00" t="s">
        <v>632</v>
      </c>
      <c r="N36" s="1200"/>
      <c r="O36" s="1200"/>
      <c r="P36" s="1200"/>
      <c r="Q36" s="1200"/>
      <c r="R36" s="1200"/>
      <c r="S36" s="1200"/>
      <c r="T36" s="1200"/>
      <c r="U36" s="1200"/>
      <c r="V36" s="1200"/>
      <c r="W36" s="1200"/>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1" t="s">
        <v>491</v>
      </c>
      <c r="G2" s="1202"/>
      <c r="H2" s="1203"/>
      <c r="I2" s="806"/>
    </row>
    <row r="3" spans="1:20" ht="3" customHeight="1"/>
    <row r="4" spans="1:20" s="570" customFormat="1" ht="11.25">
      <c r="A4" s="771"/>
      <c r="B4" s="771"/>
      <c r="C4" s="771"/>
      <c r="D4" s="771"/>
      <c r="F4" s="1153" t="s">
        <v>454</v>
      </c>
      <c r="G4" s="1153"/>
      <c r="H4" s="1153"/>
      <c r="I4" s="1204"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4"/>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24.12.2020</v>
      </c>
      <c r="I7" s="816" t="s">
        <v>493</v>
      </c>
      <c r="J7" s="615"/>
      <c r="K7" s="771"/>
      <c r="L7" s="771"/>
      <c r="M7" s="771"/>
      <c r="N7" s="771"/>
      <c r="O7" s="771"/>
      <c r="P7" s="771"/>
      <c r="Q7" s="771"/>
      <c r="R7" s="771"/>
      <c r="S7" s="771"/>
      <c r="T7" s="771"/>
    </row>
    <row r="8" spans="1:20" s="570" customFormat="1" ht="45">
      <c r="A8" s="1205">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05"/>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05"/>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05"/>
      <c r="B11" s="1205">
        <v>1</v>
      </c>
      <c r="C11" s="777"/>
      <c r="D11" s="777"/>
      <c r="F11" s="814" t="str">
        <f>"4."&amp;mergeValue(A11) &amp;"."&amp;mergeValue(B11)</f>
        <v>4.1.1</v>
      </c>
      <c r="G11" s="830" t="s">
        <v>592</v>
      </c>
      <c r="H11" s="805" t="str">
        <f>IF(region_name="","",region_name)</f>
        <v>Ростовская область</v>
      </c>
      <c r="I11" s="816" t="s">
        <v>499</v>
      </c>
      <c r="J11" s="615"/>
      <c r="K11" s="771"/>
      <c r="L11" s="771"/>
      <c r="M11" s="771"/>
      <c r="N11" s="771"/>
      <c r="O11" s="771"/>
      <c r="P11" s="771"/>
      <c r="Q11" s="771"/>
      <c r="R11" s="771"/>
      <c r="S11" s="771"/>
      <c r="T11" s="771"/>
    </row>
    <row r="12" spans="1:20" s="570" customFormat="1" ht="22.5">
      <c r="A12" s="1205"/>
      <c r="B12" s="1205"/>
      <c r="C12" s="1205">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05"/>
      <c r="B13" s="1205"/>
      <c r="C13" s="1205"/>
      <c r="D13" s="777">
        <v>1</v>
      </c>
      <c r="F13" s="814" t="str">
        <f>"4."&amp;mergeValue(A13) &amp;"."&amp;mergeValue(B13)&amp;"."&amp;mergeValue(C13)&amp;"."&amp;mergeValue(D13)</f>
        <v>4.1.1.1.1</v>
      </c>
      <c r="G13" s="818" t="s">
        <v>498</v>
      </c>
      <c r="H13" s="805"/>
      <c r="I13" s="1206" t="s">
        <v>591</v>
      </c>
      <c r="J13" s="615"/>
      <c r="K13" s="771"/>
      <c r="L13" s="771"/>
      <c r="M13" s="771"/>
      <c r="N13" s="771"/>
      <c r="O13" s="771"/>
      <c r="P13" s="771"/>
      <c r="Q13" s="771"/>
      <c r="R13" s="771"/>
      <c r="S13" s="771"/>
      <c r="T13" s="771"/>
    </row>
    <row r="14" spans="1:20" s="570" customFormat="1" ht="18.75">
      <c r="A14" s="1205"/>
      <c r="B14" s="1205"/>
      <c r="C14" s="1205"/>
      <c r="D14" s="777"/>
      <c r="F14" s="819"/>
      <c r="G14" s="759" t="s">
        <v>4</v>
      </c>
      <c r="H14" s="624"/>
      <c r="I14" s="1206"/>
      <c r="J14" s="615"/>
      <c r="K14" s="771"/>
      <c r="L14" s="771"/>
      <c r="M14" s="771"/>
      <c r="N14" s="771"/>
      <c r="O14" s="771"/>
      <c r="P14" s="771"/>
      <c r="Q14" s="771"/>
      <c r="R14" s="771"/>
      <c r="S14" s="771"/>
      <c r="T14" s="771"/>
    </row>
    <row r="15" spans="1:20" s="570" customFormat="1" ht="18.75">
      <c r="A15" s="1205"/>
      <c r="B15" s="1205"/>
      <c r="C15" s="777"/>
      <c r="D15" s="777"/>
      <c r="F15" s="634"/>
      <c r="G15" s="577" t="s">
        <v>403</v>
      </c>
      <c r="H15" s="635"/>
      <c r="I15" s="636"/>
      <c r="J15" s="615"/>
      <c r="K15" s="771"/>
      <c r="L15" s="771"/>
      <c r="M15" s="771"/>
      <c r="N15" s="771"/>
      <c r="O15" s="771"/>
      <c r="P15" s="771"/>
      <c r="Q15" s="771"/>
      <c r="R15" s="771"/>
      <c r="S15" s="771"/>
      <c r="T15" s="771"/>
    </row>
    <row r="16" spans="1:20" s="570" customFormat="1" ht="18.75">
      <c r="A16" s="1205"/>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0" t="s">
        <v>593</v>
      </c>
      <c r="H19" s="1200"/>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33" t="s">
        <v>631</v>
      </c>
      <c r="M5" s="1233"/>
      <c r="N5" s="1233"/>
      <c r="O5" s="1233"/>
      <c r="P5" s="1233"/>
      <c r="Q5" s="1233"/>
      <c r="R5" s="1233"/>
      <c r="S5" s="1233"/>
      <c r="T5" s="1233"/>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43"/>
      <c r="P7" s="1244"/>
      <c r="Q7" s="1244"/>
      <c r="R7" s="1244"/>
      <c r="S7" s="1244"/>
      <c r="T7" s="1245"/>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10" t="str">
        <f>IF(NameOrPr_ch="",IF(NameOrPr="","",NameOrPr),NameOrPr_ch)</f>
        <v>Региональная служба по тарифам Ростовской области</v>
      </c>
      <c r="P9" s="1210"/>
      <c r="Q9" s="1210"/>
      <c r="R9" s="1210"/>
      <c r="S9" s="1210"/>
      <c r="T9" s="1210"/>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10" t="str">
        <f>IF(datePr_ch="",IF(datePr="","",datePr),datePr_ch)</f>
        <v>25.11.2020</v>
      </c>
      <c r="P10" s="1210"/>
      <c r="Q10" s="1210"/>
      <c r="R10" s="1210"/>
      <c r="S10" s="1210"/>
      <c r="T10" s="1210"/>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10" t="str">
        <f>IF(numberPr_ch="",IF(numberPr="","",numberPr),numberPr_ch)</f>
        <v>47/40</v>
      </c>
      <c r="P11" s="1210"/>
      <c r="Q11" s="1210"/>
      <c r="R11" s="1210"/>
      <c r="S11" s="1210"/>
      <c r="T11" s="1210"/>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10" t="str">
        <f>IF(IstPub_ch="",IF(IstPub="","",IstPub),IstPub_ch)</f>
        <v>www.rst.donland.ru</v>
      </c>
      <c r="P12" s="1210"/>
      <c r="Q12" s="1210"/>
      <c r="R12" s="1210"/>
      <c r="S12" s="1210"/>
      <c r="T12" s="1210"/>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34"/>
      <c r="M13" s="1234"/>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11"/>
      <c r="P14" s="1211"/>
      <c r="Q14" s="1211"/>
      <c r="R14" s="1211"/>
      <c r="S14" s="1211"/>
      <c r="T14" s="1211"/>
      <c r="U14" s="1211"/>
    </row>
    <row r="15" spans="1:34">
      <c r="J15" s="686"/>
      <c r="K15" s="686"/>
      <c r="L15" s="1153" t="s">
        <v>454</v>
      </c>
      <c r="M15" s="1153"/>
      <c r="N15" s="1153"/>
      <c r="O15" s="1153"/>
      <c r="P15" s="1153"/>
      <c r="Q15" s="1153"/>
      <c r="R15" s="1153"/>
      <c r="S15" s="1153"/>
      <c r="T15" s="1153"/>
      <c r="U15" s="1153"/>
      <c r="V15" s="1153"/>
      <c r="W15" s="1153" t="s">
        <v>455</v>
      </c>
    </row>
    <row r="16" spans="1:34" ht="14.25" customHeight="1">
      <c r="J16" s="686"/>
      <c r="K16" s="686"/>
      <c r="L16" s="1217" t="s">
        <v>92</v>
      </c>
      <c r="M16" s="1217" t="s">
        <v>639</v>
      </c>
      <c r="N16" s="661"/>
      <c r="O16" s="1218" t="s">
        <v>641</v>
      </c>
      <c r="P16" s="1219"/>
      <c r="Q16" s="1219"/>
      <c r="R16" s="1219"/>
      <c r="S16" s="1219"/>
      <c r="T16" s="1220"/>
      <c r="U16" s="1228" t="s">
        <v>341</v>
      </c>
      <c r="V16" s="1214" t="s">
        <v>275</v>
      </c>
      <c r="W16" s="1153"/>
    </row>
    <row r="17" spans="1:36" ht="14.25" customHeight="1">
      <c r="J17" s="686"/>
      <c r="K17" s="686"/>
      <c r="L17" s="1217"/>
      <c r="M17" s="1217"/>
      <c r="N17" s="662"/>
      <c r="O17" s="1223" t="s">
        <v>605</v>
      </c>
      <c r="P17" s="1221" t="s">
        <v>271</v>
      </c>
      <c r="Q17" s="1222"/>
      <c r="R17" s="1225" t="s">
        <v>654</v>
      </c>
      <c r="S17" s="1226"/>
      <c r="T17" s="1227"/>
      <c r="U17" s="1229"/>
      <c r="V17" s="1215"/>
      <c r="W17" s="1153"/>
    </row>
    <row r="18" spans="1:36" ht="33.75" customHeight="1">
      <c r="J18" s="686"/>
      <c r="K18" s="686"/>
      <c r="L18" s="1217"/>
      <c r="M18" s="1217"/>
      <c r="N18" s="663"/>
      <c r="O18" s="1224"/>
      <c r="P18" s="756" t="s">
        <v>606</v>
      </c>
      <c r="Q18" s="756" t="s">
        <v>6</v>
      </c>
      <c r="R18" s="780" t="s">
        <v>274</v>
      </c>
      <c r="S18" s="1212" t="s">
        <v>273</v>
      </c>
      <c r="T18" s="1213"/>
      <c r="U18" s="1230"/>
      <c r="V18" s="1216"/>
      <c r="W18" s="1153"/>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35">
        <f ca="1">OFFSET(S19,0,-1)+1</f>
        <v>7</v>
      </c>
      <c r="T19" s="1235"/>
      <c r="U19" s="778">
        <f ca="1">OFFSET(U19,0,-2)+1</f>
        <v>8</v>
      </c>
      <c r="V19" s="649">
        <f ca="1">OFFSET(V19,0,-1)</f>
        <v>8</v>
      </c>
      <c r="W19" s="778">
        <f ca="1">OFFSET(W19,0,-1)+1</f>
        <v>9</v>
      </c>
    </row>
    <row r="20" spans="1:36" ht="22.5">
      <c r="A20" s="1236">
        <v>1</v>
      </c>
      <c r="B20" s="883"/>
      <c r="C20" s="883"/>
      <c r="D20" s="883"/>
      <c r="E20" s="884"/>
      <c r="F20" s="885"/>
      <c r="G20" s="885"/>
      <c r="H20" s="885"/>
      <c r="I20" s="886"/>
      <c r="J20" s="881"/>
      <c r="K20" s="888"/>
      <c r="L20" s="781">
        <f>mergeValue(A20)</f>
        <v>1</v>
      </c>
      <c r="M20" s="641" t="s">
        <v>20</v>
      </c>
      <c r="N20" s="646"/>
      <c r="O20" s="1237"/>
      <c r="P20" s="1237"/>
      <c r="Q20" s="1237"/>
      <c r="R20" s="1237"/>
      <c r="S20" s="1237"/>
      <c r="T20" s="1237"/>
      <c r="U20" s="1237"/>
      <c r="V20" s="1237"/>
      <c r="W20" s="630" t="s">
        <v>476</v>
      </c>
      <c r="Y20" s="829"/>
      <c r="Z20" s="829" t="str">
        <f t="shared" ref="Z20:Z33" si="0">IF(M20="","",M20 )</f>
        <v>Наименование тарифа</v>
      </c>
      <c r="AA20" s="829"/>
      <c r="AB20" s="829"/>
      <c r="AC20" s="829"/>
      <c r="AI20" s="808"/>
      <c r="AJ20" s="808"/>
    </row>
    <row r="21" spans="1:36" ht="22.5">
      <c r="A21" s="1236"/>
      <c r="B21" s="1236">
        <v>1</v>
      </c>
      <c r="C21" s="883"/>
      <c r="D21" s="883"/>
      <c r="E21" s="885"/>
      <c r="F21" s="885"/>
      <c r="G21" s="885"/>
      <c r="H21" s="885"/>
      <c r="I21" s="880"/>
      <c r="J21" s="879"/>
      <c r="K21" s="882"/>
      <c r="L21" s="781" t="str">
        <f>mergeValue(A21) &amp;"."&amp; mergeValue(B21)</f>
        <v>1.1</v>
      </c>
      <c r="M21" s="692" t="s">
        <v>16</v>
      </c>
      <c r="N21" s="646"/>
      <c r="O21" s="1237"/>
      <c r="P21" s="1237"/>
      <c r="Q21" s="1237"/>
      <c r="R21" s="1237"/>
      <c r="S21" s="1237"/>
      <c r="T21" s="1237"/>
      <c r="U21" s="1237"/>
      <c r="V21" s="1237"/>
      <c r="W21" s="630" t="s">
        <v>477</v>
      </c>
      <c r="Y21" s="829"/>
      <c r="Z21" s="829" t="str">
        <f t="shared" si="0"/>
        <v>Территория действия тарифа</v>
      </c>
      <c r="AA21" s="829"/>
      <c r="AB21" s="829"/>
      <c r="AC21" s="829"/>
      <c r="AI21" s="808"/>
      <c r="AJ21" s="808"/>
    </row>
    <row r="22" spans="1:36" ht="22.5">
      <c r="A22" s="1236"/>
      <c r="B22" s="1236"/>
      <c r="C22" s="1236">
        <v>1</v>
      </c>
      <c r="D22" s="883"/>
      <c r="E22" s="885"/>
      <c r="F22" s="885"/>
      <c r="G22" s="885"/>
      <c r="H22" s="885"/>
      <c r="I22" s="887"/>
      <c r="J22" s="879"/>
      <c r="K22" s="882"/>
      <c r="L22" s="781" t="str">
        <f>mergeValue(A22) &amp;"."&amp; mergeValue(B22)&amp;"."&amp; mergeValue(C22)</f>
        <v>1.1.1</v>
      </c>
      <c r="M22" s="693" t="s">
        <v>7</v>
      </c>
      <c r="N22" s="646"/>
      <c r="O22" s="1237"/>
      <c r="P22" s="1237"/>
      <c r="Q22" s="1237"/>
      <c r="R22" s="1237"/>
      <c r="S22" s="1237"/>
      <c r="T22" s="1237"/>
      <c r="U22" s="1237"/>
      <c r="V22" s="1237"/>
      <c r="W22" s="630" t="s">
        <v>633</v>
      </c>
      <c r="Y22" s="829"/>
      <c r="Z22" s="829" t="str">
        <f t="shared" si="0"/>
        <v xml:space="preserve">Наименование системы теплоснабжения </v>
      </c>
      <c r="AA22" s="829"/>
      <c r="AB22" s="829"/>
      <c r="AC22" s="829"/>
      <c r="AI22" s="808"/>
      <c r="AJ22" s="808"/>
    </row>
    <row r="23" spans="1:36" ht="22.5">
      <c r="A23" s="1236"/>
      <c r="B23" s="1236"/>
      <c r="C23" s="1236"/>
      <c r="D23" s="1236">
        <v>1</v>
      </c>
      <c r="E23" s="885"/>
      <c r="F23" s="885"/>
      <c r="G23" s="885"/>
      <c r="H23" s="885"/>
      <c r="I23" s="887"/>
      <c r="J23" s="879"/>
      <c r="K23" s="882"/>
      <c r="L23" s="781" t="str">
        <f>mergeValue(A23) &amp;"."&amp; mergeValue(B23)&amp;"."&amp; mergeValue(C23)&amp;"."&amp; mergeValue(D23)</f>
        <v>1.1.1.1</v>
      </c>
      <c r="M23" s="694" t="s">
        <v>22</v>
      </c>
      <c r="N23" s="646"/>
      <c r="O23" s="1237"/>
      <c r="P23" s="1237"/>
      <c r="Q23" s="1237"/>
      <c r="R23" s="1237"/>
      <c r="S23" s="1237"/>
      <c r="T23" s="1237"/>
      <c r="U23" s="1237"/>
      <c r="V23" s="1237"/>
      <c r="W23" s="630" t="s">
        <v>634</v>
      </c>
      <c r="Y23" s="829"/>
      <c r="Z23" s="829" t="str">
        <f t="shared" si="0"/>
        <v xml:space="preserve">Источник тепловой энергии  </v>
      </c>
      <c r="AA23" s="829"/>
      <c r="AB23" s="829"/>
      <c r="AC23" s="829"/>
      <c r="AI23" s="808"/>
      <c r="AJ23" s="808"/>
    </row>
    <row r="24" spans="1:36" ht="101.25">
      <c r="A24" s="1236"/>
      <c r="B24" s="1236"/>
      <c r="C24" s="1236"/>
      <c r="D24" s="1236"/>
      <c r="E24" s="1236">
        <v>1</v>
      </c>
      <c r="F24" s="885"/>
      <c r="G24" s="885"/>
      <c r="H24" s="883">
        <v>1</v>
      </c>
      <c r="I24" s="1236">
        <v>1</v>
      </c>
      <c r="J24" s="885"/>
      <c r="K24" s="890"/>
      <c r="L24" s="781" t="str">
        <f>mergeValue(A24) &amp;"."&amp; mergeValue(B24)&amp;"."&amp; mergeValue(C24)&amp;"."&amp; mergeValue(D24)&amp;"."&amp; mergeValue(E24)</f>
        <v>1.1.1.1.1</v>
      </c>
      <c r="M24" s="554" t="s">
        <v>9</v>
      </c>
      <c r="N24" s="646"/>
      <c r="O24" s="1238"/>
      <c r="P24" s="1238"/>
      <c r="Q24" s="1238"/>
      <c r="R24" s="1238"/>
      <c r="S24" s="1238"/>
      <c r="T24" s="1238"/>
      <c r="U24" s="1238"/>
      <c r="V24" s="1238"/>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36"/>
      <c r="B25" s="1236"/>
      <c r="C25" s="1236"/>
      <c r="D25" s="1236"/>
      <c r="E25" s="1236"/>
      <c r="F25" s="1236">
        <v>1</v>
      </c>
      <c r="G25" s="883"/>
      <c r="H25" s="883"/>
      <c r="I25" s="1236"/>
      <c r="J25" s="1236">
        <v>1</v>
      </c>
      <c r="K25" s="891"/>
      <c r="L25" s="781" t="str">
        <f>mergeValue(A25) &amp;"."&amp; mergeValue(B25)&amp;"."&amp; mergeValue(C25)&amp;"."&amp; mergeValue(D25)&amp;"."&amp; mergeValue(E25)&amp;"."&amp; mergeValue(F25)</f>
        <v>1.1.1.1.1.1</v>
      </c>
      <c r="M25" s="555" t="s">
        <v>10</v>
      </c>
      <c r="N25" s="646"/>
      <c r="O25" s="1238"/>
      <c r="P25" s="1238"/>
      <c r="Q25" s="1238"/>
      <c r="R25" s="1238"/>
      <c r="S25" s="1238"/>
      <c r="T25" s="1238"/>
      <c r="U25" s="1238"/>
      <c r="V25" s="1238"/>
      <c r="W25" s="630" t="s">
        <v>636</v>
      </c>
      <c r="Y25" s="829"/>
      <c r="Z25" s="829" t="str">
        <f t="shared" si="0"/>
        <v>Группа потребителей</v>
      </c>
      <c r="AA25" s="829"/>
      <c r="AB25" s="829"/>
      <c r="AC25" s="829"/>
      <c r="AI25" s="808"/>
      <c r="AJ25" s="808"/>
    </row>
    <row r="26" spans="1:36" ht="189" customHeight="1">
      <c r="A26" s="1236"/>
      <c r="B26" s="1236"/>
      <c r="C26" s="1236"/>
      <c r="D26" s="1236"/>
      <c r="E26" s="1236"/>
      <c r="F26" s="1236"/>
      <c r="G26" s="883">
        <v>1</v>
      </c>
      <c r="H26" s="883"/>
      <c r="I26" s="1236"/>
      <c r="J26" s="1236"/>
      <c r="K26" s="891">
        <v>1</v>
      </c>
      <c r="L26" s="781" t="str">
        <f>mergeValue(A26) &amp;"."&amp; mergeValue(B26)&amp;"."&amp; mergeValue(C26)&amp;"."&amp; mergeValue(D26)&amp;"."&amp; mergeValue(E26)&amp;"."&amp; mergeValue(F26)&amp;"."&amp; mergeValue(G26)</f>
        <v>1.1.1.1.1.1.1</v>
      </c>
      <c r="M26" s="1069"/>
      <c r="N26" s="646"/>
      <c r="O26" s="763"/>
      <c r="P26" s="763"/>
      <c r="Q26" s="1094"/>
      <c r="R26" s="1231"/>
      <c r="S26" s="1232" t="s">
        <v>84</v>
      </c>
      <c r="T26" s="1231"/>
      <c r="U26" s="1232" t="s">
        <v>85</v>
      </c>
      <c r="V26" s="763"/>
      <c r="W26" s="1207" t="s">
        <v>655</v>
      </c>
      <c r="X26" s="808" t="str">
        <f>strCheckDate(O27:V27)</f>
        <v/>
      </c>
      <c r="Y26" s="829"/>
      <c r="Z26" s="829" t="str">
        <f t="shared" si="0"/>
        <v/>
      </c>
      <c r="AA26" s="829"/>
      <c r="AB26" s="829"/>
      <c r="AC26" s="829"/>
      <c r="AI26" s="808"/>
      <c r="AJ26" s="808"/>
    </row>
    <row r="27" spans="1:36" ht="11.25" hidden="1">
      <c r="A27" s="1236"/>
      <c r="B27" s="1236"/>
      <c r="C27" s="1236"/>
      <c r="D27" s="1236"/>
      <c r="E27" s="1236"/>
      <c r="F27" s="1236"/>
      <c r="G27" s="883"/>
      <c r="H27" s="883"/>
      <c r="I27" s="1236"/>
      <c r="J27" s="1236"/>
      <c r="K27" s="891"/>
      <c r="L27" s="800"/>
      <c r="M27" s="646"/>
      <c r="N27" s="646"/>
      <c r="O27" s="763"/>
      <c r="P27" s="763"/>
      <c r="Q27" s="769" t="str">
        <f>R26 &amp; "-" &amp; T26</f>
        <v>-</v>
      </c>
      <c r="R27" s="1231"/>
      <c r="S27" s="1232"/>
      <c r="T27" s="1231"/>
      <c r="U27" s="1232"/>
      <c r="V27" s="763"/>
      <c r="W27" s="1208"/>
      <c r="Y27" s="829"/>
      <c r="Z27" s="829" t="str">
        <f t="shared" si="0"/>
        <v/>
      </c>
      <c r="AA27" s="829"/>
      <c r="AB27" s="829"/>
      <c r="AC27" s="829"/>
      <c r="AI27" s="808"/>
      <c r="AJ27" s="808"/>
    </row>
    <row r="28" spans="1:36" ht="15" customHeight="1">
      <c r="A28" s="1236"/>
      <c r="B28" s="1236"/>
      <c r="C28" s="1236"/>
      <c r="D28" s="1236"/>
      <c r="E28" s="1236"/>
      <c r="F28" s="1236"/>
      <c r="G28" s="885"/>
      <c r="H28" s="883"/>
      <c r="I28" s="1236"/>
      <c r="J28" s="1236"/>
      <c r="K28" s="890"/>
      <c r="L28" s="688"/>
      <c r="M28" s="557" t="s">
        <v>25</v>
      </c>
      <c r="N28" s="765"/>
      <c r="O28" s="765"/>
      <c r="P28" s="765"/>
      <c r="Q28" s="765"/>
      <c r="R28" s="765"/>
      <c r="S28" s="765"/>
      <c r="T28" s="765"/>
      <c r="U28" s="765"/>
      <c r="V28" s="762"/>
      <c r="W28" s="1209"/>
      <c r="Y28" s="829"/>
      <c r="Z28" s="829" t="str">
        <f t="shared" si="0"/>
        <v>Добавить вид теплоносителя (параметры теплоносителя)</v>
      </c>
      <c r="AA28" s="829"/>
      <c r="AB28" s="829"/>
      <c r="AC28" s="829"/>
      <c r="AI28" s="808"/>
      <c r="AJ28" s="808"/>
    </row>
    <row r="29" spans="1:36" ht="15" customHeight="1">
      <c r="A29" s="1236"/>
      <c r="B29" s="1236"/>
      <c r="C29" s="1236"/>
      <c r="D29" s="1236"/>
      <c r="E29" s="1236"/>
      <c r="F29" s="885"/>
      <c r="G29" s="885"/>
      <c r="H29" s="883"/>
      <c r="I29" s="1236"/>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36"/>
      <c r="B30" s="1236"/>
      <c r="C30" s="1236"/>
      <c r="D30" s="1236"/>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36"/>
      <c r="B31" s="1236"/>
      <c r="C31" s="1236"/>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36"/>
      <c r="B32" s="1236"/>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36"/>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00" t="s">
        <v>632</v>
      </c>
      <c r="N36" s="1200"/>
      <c r="O36" s="1200"/>
      <c r="P36" s="1200"/>
      <c r="Q36" s="1200"/>
      <c r="R36" s="1200"/>
      <c r="S36" s="1200"/>
      <c r="T36" s="1200"/>
      <c r="U36" s="1200"/>
      <c r="V36" s="1200"/>
      <c r="W36" s="1200"/>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1" t="s">
        <v>491</v>
      </c>
      <c r="G2" s="1202"/>
      <c r="H2" s="1203"/>
      <c r="I2" s="640"/>
    </row>
    <row r="3" spans="1:20" ht="3" customHeight="1"/>
    <row r="4" spans="1:20" s="570" customFormat="1" ht="11.25">
      <c r="A4" s="590"/>
      <c r="B4" s="590"/>
      <c r="C4" s="590"/>
      <c r="D4" s="590"/>
      <c r="F4" s="1153" t="s">
        <v>454</v>
      </c>
      <c r="G4" s="1153"/>
      <c r="H4" s="1153"/>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24.12.2020</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33" t="s">
        <v>631</v>
      </c>
      <c r="M5" s="1233"/>
      <c r="N5" s="1233"/>
      <c r="O5" s="1233"/>
      <c r="P5" s="1233"/>
      <c r="Q5" s="1233"/>
      <c r="R5" s="1233"/>
      <c r="S5" s="1233"/>
      <c r="T5" s="1233"/>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10" t="str">
        <f>IF(NameOrPr_ch="",IF(NameOrPr="","",NameOrPr),NameOrPr_ch)</f>
        <v>Региональная служба по тарифам Ростовской области</v>
      </c>
      <c r="P7" s="1210"/>
      <c r="Q7" s="1210"/>
      <c r="R7" s="1210"/>
      <c r="S7" s="1210"/>
      <c r="T7" s="1210"/>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10" t="str">
        <f>IF(datePr_ch="",IF(datePr="","",datePr),datePr_ch)</f>
        <v>25.11.2020</v>
      </c>
      <c r="P8" s="1210"/>
      <c r="Q8" s="1210"/>
      <c r="R8" s="1210"/>
      <c r="S8" s="1210"/>
      <c r="T8" s="1210"/>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10" t="str">
        <f>IF(numberPr_ch="",IF(numberPr="","",numberPr),numberPr_ch)</f>
        <v>47/40</v>
      </c>
      <c r="P9" s="1210"/>
      <c r="Q9" s="1210"/>
      <c r="R9" s="1210"/>
      <c r="S9" s="1210"/>
      <c r="T9" s="1210"/>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10" t="str">
        <f>IF(IstPub_ch="",IF(IstPub="","",IstPub),IstPub_ch)</f>
        <v>www.rst.donland.ru</v>
      </c>
      <c r="P10" s="1210"/>
      <c r="Q10" s="1210"/>
      <c r="R10" s="1210"/>
      <c r="S10" s="1210"/>
      <c r="T10" s="1210"/>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50"/>
      <c r="P12" s="1250"/>
      <c r="Q12" s="1250"/>
      <c r="R12" s="1250"/>
      <c r="S12" s="1250"/>
      <c r="T12" s="1250"/>
      <c r="U12" s="1250"/>
    </row>
    <row r="13" spans="1:33">
      <c r="J13" s="481"/>
      <c r="K13" s="481"/>
      <c r="L13" s="1153" t="s">
        <v>454</v>
      </c>
      <c r="M13" s="1153"/>
      <c r="N13" s="1153"/>
      <c r="O13" s="1153"/>
      <c r="P13" s="1153"/>
      <c r="Q13" s="1153"/>
      <c r="R13" s="1153"/>
      <c r="S13" s="1153"/>
      <c r="T13" s="1153"/>
      <c r="U13" s="1153"/>
      <c r="V13" s="1153"/>
      <c r="W13" s="1153" t="s">
        <v>455</v>
      </c>
    </row>
    <row r="14" spans="1:33" ht="14.25" customHeight="1">
      <c r="J14" s="481"/>
      <c r="K14" s="481"/>
      <c r="L14" s="1217" t="s">
        <v>92</v>
      </c>
      <c r="M14" s="1217" t="s">
        <v>639</v>
      </c>
      <c r="N14" s="474"/>
      <c r="O14" s="1218" t="s">
        <v>641</v>
      </c>
      <c r="P14" s="1219"/>
      <c r="Q14" s="1219"/>
      <c r="R14" s="1219"/>
      <c r="S14" s="1219"/>
      <c r="T14" s="1220"/>
      <c r="U14" s="1228" t="s">
        <v>341</v>
      </c>
      <c r="V14" s="1249" t="s">
        <v>275</v>
      </c>
      <c r="W14" s="1153"/>
    </row>
    <row r="15" spans="1:33" ht="14.25" customHeight="1">
      <c r="J15" s="481"/>
      <c r="K15" s="481"/>
      <c r="L15" s="1217"/>
      <c r="M15" s="1217"/>
      <c r="N15" s="473"/>
      <c r="O15" s="1223" t="s">
        <v>640</v>
      </c>
      <c r="P15" s="655"/>
      <c r="Q15" s="655"/>
      <c r="R15" s="1226" t="s">
        <v>654</v>
      </c>
      <c r="S15" s="1226"/>
      <c r="T15" s="1227"/>
      <c r="U15" s="1229"/>
      <c r="V15" s="1249"/>
      <c r="W15" s="1153"/>
    </row>
    <row r="16" spans="1:33" ht="30.75" customHeight="1">
      <c r="J16" s="481"/>
      <c r="K16" s="481"/>
      <c r="L16" s="1217"/>
      <c r="M16" s="1217"/>
      <c r="N16" s="472"/>
      <c r="O16" s="1224"/>
      <c r="P16" s="653"/>
      <c r="Q16" s="654"/>
      <c r="R16" s="536" t="s">
        <v>274</v>
      </c>
      <c r="S16" s="1212" t="s">
        <v>273</v>
      </c>
      <c r="T16" s="1213"/>
      <c r="U16" s="1230"/>
      <c r="V16" s="1249"/>
      <c r="W16" s="1153"/>
    </row>
    <row r="17" spans="1:33">
      <c r="J17" s="481"/>
      <c r="K17" s="489">
        <v>1</v>
      </c>
      <c r="L17" s="637" t="s">
        <v>93</v>
      </c>
      <c r="M17" s="637" t="s">
        <v>49</v>
      </c>
      <c r="N17" s="509" t="s">
        <v>49</v>
      </c>
      <c r="O17" s="638">
        <f ca="1">OFFSET(O17,0,-1)+1</f>
        <v>3</v>
      </c>
      <c r="P17" s="639">
        <f ca="1">OFFSET(P17,0,-1)</f>
        <v>3</v>
      </c>
      <c r="Q17" s="639">
        <f ca="1">OFFSET(Q17,0,-1)</f>
        <v>3</v>
      </c>
      <c r="R17" s="638">
        <f ca="1">OFFSET(R17,0,-1)+1</f>
        <v>4</v>
      </c>
      <c r="S17" s="1247">
        <f ca="1">OFFSET(S17,0,-1)+1</f>
        <v>5</v>
      </c>
      <c r="T17" s="1247"/>
      <c r="U17" s="638">
        <f ca="1">OFFSET(U17,0,-2)+1</f>
        <v>6</v>
      </c>
      <c r="V17" s="639">
        <f ca="1">OFFSET(V17,0,-1)</f>
        <v>6</v>
      </c>
      <c r="W17" s="638">
        <f ca="1">OFFSET(W17,0,-1)+1</f>
        <v>7</v>
      </c>
    </row>
    <row r="18" spans="1:33" ht="22.5">
      <c r="A18" s="1236">
        <v>1</v>
      </c>
      <c r="B18" s="901"/>
      <c r="C18" s="901"/>
      <c r="D18" s="901"/>
      <c r="E18" s="902"/>
      <c r="F18" s="903"/>
      <c r="G18" s="903"/>
      <c r="H18" s="903"/>
      <c r="I18" s="904"/>
      <c r="J18" s="899"/>
      <c r="K18" s="906"/>
      <c r="L18" s="593">
        <f>mergeValue(A18)</f>
        <v>1</v>
      </c>
      <c r="M18" s="641" t="s">
        <v>20</v>
      </c>
      <c r="N18" s="580"/>
      <c r="O18" s="1248"/>
      <c r="P18" s="1248"/>
      <c r="Q18" s="1248"/>
      <c r="R18" s="1248"/>
      <c r="S18" s="1248"/>
      <c r="T18" s="1248"/>
      <c r="U18" s="1248"/>
      <c r="V18" s="1248"/>
      <c r="W18" s="630" t="s">
        <v>476</v>
      </c>
    </row>
    <row r="19" spans="1:33" ht="22.5">
      <c r="A19" s="1236"/>
      <c r="B19" s="1236">
        <v>1</v>
      </c>
      <c r="C19" s="901"/>
      <c r="D19" s="901"/>
      <c r="E19" s="903"/>
      <c r="F19" s="903"/>
      <c r="G19" s="903"/>
      <c r="H19" s="903"/>
      <c r="I19" s="898"/>
      <c r="J19" s="897"/>
      <c r="K19" s="900"/>
      <c r="L19" s="593" t="str">
        <f>mergeValue(A19) &amp;"."&amp; mergeValue(B19)</f>
        <v>1.1</v>
      </c>
      <c r="M19" s="546" t="s">
        <v>16</v>
      </c>
      <c r="N19" s="580"/>
      <c r="O19" s="1248"/>
      <c r="P19" s="1248"/>
      <c r="Q19" s="1248"/>
      <c r="R19" s="1248"/>
      <c r="S19" s="1248"/>
      <c r="T19" s="1248"/>
      <c r="U19" s="1248"/>
      <c r="V19" s="1248"/>
      <c r="W19" s="630" t="s">
        <v>477</v>
      </c>
    </row>
    <row r="20" spans="1:33" ht="22.5">
      <c r="A20" s="1236"/>
      <c r="B20" s="1236"/>
      <c r="C20" s="1236">
        <v>1</v>
      </c>
      <c r="D20" s="901"/>
      <c r="E20" s="903"/>
      <c r="F20" s="903"/>
      <c r="G20" s="903"/>
      <c r="H20" s="903"/>
      <c r="I20" s="905"/>
      <c r="J20" s="897"/>
      <c r="K20" s="900"/>
      <c r="L20" s="593" t="str">
        <f>mergeValue(A20) &amp;"."&amp; mergeValue(B20)&amp;"."&amp; mergeValue(C20)</f>
        <v>1.1.1</v>
      </c>
      <c r="M20" s="547" t="s">
        <v>7</v>
      </c>
      <c r="N20" s="580"/>
      <c r="O20" s="1248"/>
      <c r="P20" s="1248"/>
      <c r="Q20" s="1248"/>
      <c r="R20" s="1248"/>
      <c r="S20" s="1248"/>
      <c r="T20" s="1248"/>
      <c r="U20" s="1248"/>
      <c r="V20" s="1248"/>
      <c r="W20" s="630" t="s">
        <v>633</v>
      </c>
    </row>
    <row r="21" spans="1:33" ht="22.5">
      <c r="A21" s="1236"/>
      <c r="B21" s="1236"/>
      <c r="C21" s="1236"/>
      <c r="D21" s="1236">
        <v>1</v>
      </c>
      <c r="E21" s="903"/>
      <c r="F21" s="903"/>
      <c r="G21" s="903"/>
      <c r="H21" s="903"/>
      <c r="I21" s="905"/>
      <c r="J21" s="897"/>
      <c r="K21" s="900"/>
      <c r="L21" s="593" t="str">
        <f>mergeValue(A21) &amp;"."&amp; mergeValue(B21)&amp;"."&amp; mergeValue(C21)&amp;"."&amp; mergeValue(D21)</f>
        <v>1.1.1.1</v>
      </c>
      <c r="M21" s="548" t="s">
        <v>22</v>
      </c>
      <c r="N21" s="580"/>
      <c r="O21" s="1248"/>
      <c r="P21" s="1248"/>
      <c r="Q21" s="1248"/>
      <c r="R21" s="1248"/>
      <c r="S21" s="1248"/>
      <c r="T21" s="1248"/>
      <c r="U21" s="1248"/>
      <c r="V21" s="1248"/>
      <c r="W21" s="630" t="s">
        <v>634</v>
      </c>
    </row>
    <row r="22" spans="1:33" ht="101.25">
      <c r="A22" s="1236"/>
      <c r="B22" s="1236"/>
      <c r="C22" s="1236"/>
      <c r="D22" s="1236"/>
      <c r="E22" s="1236">
        <v>1</v>
      </c>
      <c r="F22" s="903"/>
      <c r="G22" s="903"/>
      <c r="H22" s="901">
        <v>1</v>
      </c>
      <c r="I22" s="1236">
        <v>1</v>
      </c>
      <c r="J22" s="903"/>
      <c r="K22" s="908"/>
      <c r="L22" s="593" t="str">
        <f>mergeValue(A22) &amp;"."&amp; mergeValue(B22)&amp;"."&amp; mergeValue(C22)&amp;"."&amp; mergeValue(D22)&amp;"."&amp; mergeValue(E22)</f>
        <v>1.1.1.1.1</v>
      </c>
      <c r="M22" s="554" t="s">
        <v>9</v>
      </c>
      <c r="N22" s="581"/>
      <c r="O22" s="1238"/>
      <c r="P22" s="1238"/>
      <c r="Q22" s="1238"/>
      <c r="R22" s="1238"/>
      <c r="S22" s="1238"/>
      <c r="T22" s="1238"/>
      <c r="U22" s="1238"/>
      <c r="V22" s="1238"/>
      <c r="W22" s="630" t="s">
        <v>638</v>
      </c>
    </row>
    <row r="23" spans="1:33" ht="90">
      <c r="A23" s="1236"/>
      <c r="B23" s="1236"/>
      <c r="C23" s="1236"/>
      <c r="D23" s="1236"/>
      <c r="E23" s="1236"/>
      <c r="F23" s="1236">
        <v>1</v>
      </c>
      <c r="G23" s="901"/>
      <c r="H23" s="901"/>
      <c r="I23" s="1236"/>
      <c r="J23" s="1236">
        <v>1</v>
      </c>
      <c r="K23" s="909"/>
      <c r="L23" s="593" t="str">
        <f>mergeValue(A23) &amp;"."&amp; mergeValue(B23)&amp;"."&amp; mergeValue(C23)&amp;"."&amp; mergeValue(D23)&amp;"."&amp; mergeValue(E23)&amp;"."&amp; mergeValue(F23)</f>
        <v>1.1.1.1.1.1</v>
      </c>
      <c r="M23" s="555" t="s">
        <v>10</v>
      </c>
      <c r="N23" s="581"/>
      <c r="O23" s="1239"/>
      <c r="P23" s="1240"/>
      <c r="Q23" s="1240"/>
      <c r="R23" s="1240"/>
      <c r="S23" s="1240"/>
      <c r="T23" s="1240"/>
      <c r="U23" s="1240"/>
      <c r="V23" s="1241"/>
      <c r="W23" s="630" t="s">
        <v>636</v>
      </c>
      <c r="Y23" s="504" t="str">
        <f>strCheckUnique(Z23:Z26)</f>
        <v/>
      </c>
      <c r="AA23" s="504" t="str">
        <f>IF(O23="","",O23 &amp; ":_")</f>
        <v/>
      </c>
    </row>
    <row r="24" spans="1:33" ht="189" customHeight="1">
      <c r="A24" s="1236"/>
      <c r="B24" s="1236"/>
      <c r="C24" s="1236"/>
      <c r="D24" s="1236"/>
      <c r="E24" s="1236"/>
      <c r="F24" s="1236"/>
      <c r="G24" s="901">
        <v>1</v>
      </c>
      <c r="H24" s="901"/>
      <c r="I24" s="1236"/>
      <c r="J24" s="1236"/>
      <c r="K24" s="909">
        <v>1</v>
      </c>
      <c r="L24" s="593" t="str">
        <f>mergeValue(A24) &amp;"."&amp; mergeValue(B24)&amp;"."&amp; mergeValue(C24)&amp;"."&amp; mergeValue(D24)&amp;"."&amp; mergeValue(E24)&amp;"."&amp; mergeValue(F24)&amp;"."&amp; mergeValue(G24)</f>
        <v>1.1.1.1.1.1.1</v>
      </c>
      <c r="M24" s="1069"/>
      <c r="N24" s="586"/>
      <c r="O24" s="1078"/>
      <c r="P24" s="562"/>
      <c r="Q24" s="562"/>
      <c r="R24" s="1246"/>
      <c r="S24" s="1232" t="s">
        <v>84</v>
      </c>
      <c r="T24" s="1246"/>
      <c r="U24" s="1232" t="s">
        <v>85</v>
      </c>
      <c r="V24" s="578"/>
      <c r="W24" s="1207" t="s">
        <v>656</v>
      </c>
      <c r="X24" s="500" t="str">
        <f>strCheckDate(O25:V25)</f>
        <v/>
      </c>
      <c r="Y24" s="504"/>
      <c r="Z24" s="504" t="str">
        <f>IF(M24="","",M24 )</f>
        <v/>
      </c>
      <c r="AA24" s="504"/>
      <c r="AB24" s="504"/>
      <c r="AC24" s="504"/>
    </row>
    <row r="25" spans="1:33" ht="11.25" hidden="1">
      <c r="A25" s="1236"/>
      <c r="B25" s="1236"/>
      <c r="C25" s="1236"/>
      <c r="D25" s="1236"/>
      <c r="E25" s="1236"/>
      <c r="F25" s="1236"/>
      <c r="G25" s="901"/>
      <c r="H25" s="901"/>
      <c r="I25" s="1236"/>
      <c r="J25" s="1236"/>
      <c r="K25" s="909"/>
      <c r="L25" s="600"/>
      <c r="M25" s="646"/>
      <c r="N25" s="586"/>
      <c r="O25" s="584"/>
      <c r="P25" s="562"/>
      <c r="Q25" s="584" t="str">
        <f>R24 &amp; "-" &amp; T24</f>
        <v>-</v>
      </c>
      <c r="R25" s="1231"/>
      <c r="S25" s="1232"/>
      <c r="T25" s="1231"/>
      <c r="U25" s="1232"/>
      <c r="V25" s="578"/>
      <c r="W25" s="1208"/>
    </row>
    <row r="26" spans="1:33" s="475" customFormat="1" ht="15" customHeight="1">
      <c r="A26" s="1236"/>
      <c r="B26" s="1236"/>
      <c r="C26" s="1236"/>
      <c r="D26" s="1236"/>
      <c r="E26" s="1236"/>
      <c r="F26" s="1236"/>
      <c r="G26" s="903"/>
      <c r="H26" s="901"/>
      <c r="I26" s="1236"/>
      <c r="J26" s="1236"/>
      <c r="K26" s="908"/>
      <c r="L26" s="538"/>
      <c r="M26" s="557" t="s">
        <v>25</v>
      </c>
      <c r="N26" s="551"/>
      <c r="O26" s="545"/>
      <c r="P26" s="545"/>
      <c r="Q26" s="545"/>
      <c r="R26" s="573"/>
      <c r="S26" s="564"/>
      <c r="T26" s="563"/>
      <c r="U26" s="551"/>
      <c r="V26" s="560"/>
      <c r="W26" s="1209"/>
      <c r="X26" s="501"/>
      <c r="Y26" s="501"/>
      <c r="Z26" s="501"/>
      <c r="AA26" s="501"/>
      <c r="AB26" s="501"/>
      <c r="AC26" s="501"/>
      <c r="AD26" s="501"/>
      <c r="AE26" s="501"/>
      <c r="AF26" s="501"/>
      <c r="AG26" s="501"/>
    </row>
    <row r="27" spans="1:33" s="475" customFormat="1" ht="15" customHeight="1">
      <c r="A27" s="1236"/>
      <c r="B27" s="1236"/>
      <c r="C27" s="1236"/>
      <c r="D27" s="1236"/>
      <c r="E27" s="1236"/>
      <c r="F27" s="903"/>
      <c r="G27" s="903"/>
      <c r="H27" s="901"/>
      <c r="I27" s="1236"/>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36"/>
      <c r="B28" s="1236"/>
      <c r="C28" s="1236"/>
      <c r="D28" s="1236"/>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36"/>
      <c r="B29" s="1236"/>
      <c r="C29" s="1236"/>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36"/>
      <c r="B30" s="1236"/>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36"/>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1" t="s">
        <v>491</v>
      </c>
      <c r="G2" s="1202"/>
      <c r="H2" s="1203"/>
      <c r="I2" s="640"/>
    </row>
    <row r="3" spans="1:20" ht="3" customHeight="1"/>
    <row r="4" spans="1:20" s="570" customFormat="1" ht="11.25">
      <c r="A4" s="590"/>
      <c r="B4" s="590"/>
      <c r="C4" s="590"/>
      <c r="D4" s="590"/>
      <c r="F4" s="1153" t="s">
        <v>454</v>
      </c>
      <c r="G4" s="1153"/>
      <c r="H4" s="1153"/>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24.12.2020</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33" t="s">
        <v>657</v>
      </c>
      <c r="M5" s="1233"/>
      <c r="N5" s="1233"/>
      <c r="O5" s="1233"/>
      <c r="P5" s="1233"/>
      <c r="Q5" s="1233"/>
      <c r="R5" s="1233"/>
      <c r="S5" s="1233"/>
      <c r="T5" s="1233"/>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51" t="str">
        <f>IF(NameOrPr_ch="",IF(NameOrPr="","",NameOrPr),NameOrPr_ch)</f>
        <v>Региональная служба по тарифам Ростовской области</v>
      </c>
      <c r="P7" s="1252"/>
      <c r="Q7" s="1252"/>
      <c r="R7" s="1252"/>
      <c r="S7" s="1252"/>
      <c r="T7" s="1253"/>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51" t="str">
        <f>IF(datePr_ch="",IF(datePr="","",datePr),datePr_ch)</f>
        <v>25.11.2020</v>
      </c>
      <c r="P8" s="1252"/>
      <c r="Q8" s="1252"/>
      <c r="R8" s="1252"/>
      <c r="S8" s="1252"/>
      <c r="T8" s="1253"/>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51" t="str">
        <f>IF(numberPr_ch="",IF(numberPr="","",numberPr),numberPr_ch)</f>
        <v>47/40</v>
      </c>
      <c r="P9" s="1252"/>
      <c r="Q9" s="1252"/>
      <c r="R9" s="1252"/>
      <c r="S9" s="1252"/>
      <c r="T9" s="1253"/>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51" t="str">
        <f>IF(IstPub_ch="",IF(IstPub="","",IstPub),IstPub_ch)</f>
        <v>www.rst.donland.ru</v>
      </c>
      <c r="P10" s="1252"/>
      <c r="Q10" s="1252"/>
      <c r="R10" s="1252"/>
      <c r="S10" s="1252"/>
      <c r="T10" s="1253"/>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34"/>
      <c r="M11" s="1234"/>
      <c r="N11" s="566"/>
      <c r="O11" s="1254"/>
      <c r="P11" s="1254"/>
      <c r="Q11" s="1254"/>
      <c r="R11" s="1254"/>
      <c r="S11" s="1254"/>
      <c r="T11" s="1254"/>
      <c r="U11" s="588" t="s">
        <v>373</v>
      </c>
      <c r="X11" s="590"/>
      <c r="Y11" s="590"/>
      <c r="Z11" s="590"/>
      <c r="AA11" s="590"/>
      <c r="AB11" s="590"/>
      <c r="AC11" s="590"/>
      <c r="AD11" s="590"/>
      <c r="AE11" s="590"/>
      <c r="AF11" s="590"/>
      <c r="AG11" s="590"/>
      <c r="AH11" s="590"/>
      <c r="AI11" s="590"/>
    </row>
    <row r="12" spans="1:35">
      <c r="J12" s="529"/>
      <c r="K12" s="529"/>
      <c r="L12" s="524"/>
      <c r="M12" s="524"/>
      <c r="N12" s="524"/>
      <c r="O12" s="1255"/>
      <c r="P12" s="1255"/>
      <c r="Q12" s="1255"/>
      <c r="R12" s="1255"/>
      <c r="S12" s="1255"/>
      <c r="T12" s="1255"/>
      <c r="U12" s="1255"/>
    </row>
    <row r="13" spans="1:35" ht="14.25" customHeight="1">
      <c r="J13" s="529"/>
      <c r="K13" s="529"/>
      <c r="L13" s="1153" t="s">
        <v>454</v>
      </c>
      <c r="M13" s="1153"/>
      <c r="N13" s="1153"/>
      <c r="O13" s="1153"/>
      <c r="P13" s="1153"/>
      <c r="Q13" s="1153"/>
      <c r="R13" s="1153"/>
      <c r="S13" s="1153"/>
      <c r="T13" s="1153"/>
      <c r="U13" s="1153"/>
      <c r="V13" s="1153"/>
      <c r="W13" s="1153" t="s">
        <v>455</v>
      </c>
    </row>
    <row r="14" spans="1:35" ht="14.25" customHeight="1">
      <c r="J14" s="529"/>
      <c r="K14" s="529"/>
      <c r="L14" s="1217" t="s">
        <v>92</v>
      </c>
      <c r="M14" s="1217" t="s">
        <v>639</v>
      </c>
      <c r="N14" s="521"/>
      <c r="O14" s="1218" t="s">
        <v>641</v>
      </c>
      <c r="P14" s="1219"/>
      <c r="Q14" s="1219"/>
      <c r="R14" s="1219"/>
      <c r="S14" s="1219"/>
      <c r="T14" s="1220"/>
      <c r="U14" s="1228" t="s">
        <v>341</v>
      </c>
      <c r="V14" s="1214" t="s">
        <v>275</v>
      </c>
      <c r="W14" s="1153"/>
    </row>
    <row r="15" spans="1:35" ht="14.25" customHeight="1">
      <c r="J15" s="529"/>
      <c r="K15" s="529"/>
      <c r="L15" s="1217"/>
      <c r="M15" s="1217"/>
      <c r="N15" s="521"/>
      <c r="O15" s="1223" t="s">
        <v>621</v>
      </c>
      <c r="P15" s="1221"/>
      <c r="Q15" s="1222"/>
      <c r="R15" s="1226" t="s">
        <v>654</v>
      </c>
      <c r="S15" s="1226"/>
      <c r="T15" s="1227"/>
      <c r="U15" s="1229"/>
      <c r="V15" s="1215"/>
      <c r="W15" s="1153"/>
    </row>
    <row r="16" spans="1:35" ht="30" customHeight="1">
      <c r="J16" s="529"/>
      <c r="K16" s="529"/>
      <c r="L16" s="1217"/>
      <c r="M16" s="1217"/>
      <c r="N16" s="520"/>
      <c r="O16" s="1224"/>
      <c r="P16" s="535"/>
      <c r="Q16" s="535"/>
      <c r="R16" s="536" t="s">
        <v>274</v>
      </c>
      <c r="S16" s="1212" t="s">
        <v>273</v>
      </c>
      <c r="T16" s="1213"/>
      <c r="U16" s="1230"/>
      <c r="V16" s="1216"/>
      <c r="W16" s="1153"/>
    </row>
    <row r="17" spans="1:36">
      <c r="J17" s="529"/>
      <c r="K17" s="569">
        <v>1</v>
      </c>
      <c r="L17" s="647" t="s">
        <v>93</v>
      </c>
      <c r="M17" s="647" t="s">
        <v>49</v>
      </c>
      <c r="N17" s="668" t="s">
        <v>49</v>
      </c>
      <c r="O17" s="648">
        <f ca="1">OFFSET(O17,0,-1)+1</f>
        <v>3</v>
      </c>
      <c r="P17" s="649">
        <f ca="1">OFFSET(P17,0,-1)</f>
        <v>3</v>
      </c>
      <c r="Q17" s="649">
        <f ca="1">OFFSET(Q17,0,-1)</f>
        <v>3</v>
      </c>
      <c r="R17" s="648">
        <f ca="1">OFFSET(R17,0,-1)+1</f>
        <v>4</v>
      </c>
      <c r="S17" s="1235">
        <f ca="1">OFFSET(S17,0,-1)+1</f>
        <v>5</v>
      </c>
      <c r="T17" s="1235"/>
      <c r="U17" s="648">
        <f ca="1">OFFSET(U17,0,-2)+1</f>
        <v>6</v>
      </c>
      <c r="V17" s="649">
        <f ca="1">OFFSET(V17,0,-1)</f>
        <v>6</v>
      </c>
      <c r="W17" s="648">
        <f ca="1">OFFSET(W17,0,-1)+1</f>
        <v>7</v>
      </c>
    </row>
    <row r="18" spans="1:36" ht="22.5">
      <c r="A18" s="1236">
        <v>1</v>
      </c>
      <c r="B18" s="919"/>
      <c r="C18" s="919"/>
      <c r="D18" s="919"/>
      <c r="E18" s="920"/>
      <c r="F18" s="921"/>
      <c r="G18" s="919"/>
      <c r="H18" s="919"/>
      <c r="I18" s="922"/>
      <c r="J18" s="917"/>
      <c r="K18" s="926">
        <v>1</v>
      </c>
      <c r="L18" s="593">
        <f>mergeValue(A18)</f>
        <v>1</v>
      </c>
      <c r="M18" s="641" t="s">
        <v>20</v>
      </c>
      <c r="N18" s="580"/>
      <c r="O18" s="1248"/>
      <c r="P18" s="1248"/>
      <c r="Q18" s="1248"/>
      <c r="R18" s="1248"/>
      <c r="S18" s="1248"/>
      <c r="T18" s="1248"/>
      <c r="U18" s="1248"/>
      <c r="V18" s="1248"/>
      <c r="W18" s="630" t="s">
        <v>658</v>
      </c>
    </row>
    <row r="19" spans="1:36" ht="22.5">
      <c r="A19" s="1236"/>
      <c r="B19" s="1236">
        <v>1</v>
      </c>
      <c r="C19" s="919"/>
      <c r="D19" s="919"/>
      <c r="E19" s="921"/>
      <c r="F19" s="921"/>
      <c r="G19" s="919"/>
      <c r="H19" s="919"/>
      <c r="I19" s="916"/>
      <c r="J19" s="915"/>
      <c r="K19" s="926">
        <v>1</v>
      </c>
      <c r="L19" s="593" t="str">
        <f>mergeValue(A19) &amp;"."&amp; mergeValue(B19)</f>
        <v>1.1</v>
      </c>
      <c r="M19" s="546" t="s">
        <v>16</v>
      </c>
      <c r="N19" s="580"/>
      <c r="O19" s="1248"/>
      <c r="P19" s="1248"/>
      <c r="Q19" s="1248"/>
      <c r="R19" s="1248"/>
      <c r="S19" s="1248"/>
      <c r="T19" s="1248"/>
      <c r="U19" s="1248"/>
      <c r="V19" s="1248"/>
      <c r="W19" s="630" t="s">
        <v>477</v>
      </c>
    </row>
    <row r="20" spans="1:36" ht="22.5">
      <c r="A20" s="1236"/>
      <c r="B20" s="1236"/>
      <c r="C20" s="1236">
        <v>1</v>
      </c>
      <c r="D20" s="919"/>
      <c r="E20" s="921"/>
      <c r="F20" s="921"/>
      <c r="G20" s="919"/>
      <c r="H20" s="919"/>
      <c r="I20" s="923"/>
      <c r="J20" s="915"/>
      <c r="K20" s="926">
        <v>1</v>
      </c>
      <c r="L20" s="593" t="str">
        <f>mergeValue(A20) &amp;"."&amp; mergeValue(B20)&amp;"."&amp; mergeValue(C20)</f>
        <v>1.1.1</v>
      </c>
      <c r="M20" s="547" t="s">
        <v>7</v>
      </c>
      <c r="N20" s="580"/>
      <c r="O20" s="1248"/>
      <c r="P20" s="1248"/>
      <c r="Q20" s="1248"/>
      <c r="R20" s="1248"/>
      <c r="S20" s="1248"/>
      <c r="T20" s="1248"/>
      <c r="U20" s="1248"/>
      <c r="V20" s="1248"/>
      <c r="W20" s="630" t="s">
        <v>633</v>
      </c>
    </row>
    <row r="21" spans="1:36" ht="22.5">
      <c r="A21" s="1236"/>
      <c r="B21" s="1236"/>
      <c r="C21" s="1236"/>
      <c r="D21" s="1236">
        <v>1</v>
      </c>
      <c r="E21" s="921"/>
      <c r="F21" s="921"/>
      <c r="G21" s="919"/>
      <c r="H21" s="919"/>
      <c r="I21" s="1236">
        <v>1</v>
      </c>
      <c r="J21" s="915"/>
      <c r="K21" s="926">
        <v>1</v>
      </c>
      <c r="L21" s="593" t="str">
        <f>mergeValue(A21) &amp;"."&amp; mergeValue(B21)&amp;"."&amp; mergeValue(C21)&amp;"."&amp; mergeValue(D21)</f>
        <v>1.1.1.1</v>
      </c>
      <c r="M21" s="548" t="s">
        <v>22</v>
      </c>
      <c r="N21" s="580"/>
      <c r="O21" s="1248"/>
      <c r="P21" s="1248"/>
      <c r="Q21" s="1248"/>
      <c r="R21" s="1248"/>
      <c r="S21" s="1248"/>
      <c r="T21" s="1248"/>
      <c r="U21" s="1248"/>
      <c r="V21" s="1248"/>
      <c r="W21" s="630" t="s">
        <v>634</v>
      </c>
    </row>
    <row r="22" spans="1:36" ht="11.25" hidden="1" customHeight="1">
      <c r="A22" s="1236"/>
      <c r="B22" s="1236"/>
      <c r="C22" s="1236"/>
      <c r="D22" s="1236"/>
      <c r="E22" s="1236">
        <v>1</v>
      </c>
      <c r="F22" s="921"/>
      <c r="G22" s="919"/>
      <c r="H22" s="919"/>
      <c r="I22" s="1236"/>
      <c r="J22" s="921"/>
      <c r="K22" s="926">
        <v>1</v>
      </c>
      <c r="L22" s="593"/>
      <c r="M22" s="554"/>
      <c r="N22" s="581"/>
      <c r="O22" s="631"/>
      <c r="P22" s="631"/>
      <c r="Q22" s="631"/>
      <c r="R22" s="631"/>
      <c r="S22" s="631"/>
      <c r="T22" s="631"/>
      <c r="U22" s="593"/>
      <c r="V22" s="507"/>
      <c r="W22" s="559"/>
    </row>
    <row r="23" spans="1:36" ht="90">
      <c r="A23" s="1236"/>
      <c r="B23" s="1236"/>
      <c r="C23" s="1236"/>
      <c r="D23" s="1236"/>
      <c r="E23" s="1236"/>
      <c r="F23" s="1236">
        <v>1</v>
      </c>
      <c r="G23" s="919"/>
      <c r="H23" s="919"/>
      <c r="I23" s="1236"/>
      <c r="J23" s="1256"/>
      <c r="K23" s="926">
        <v>1</v>
      </c>
      <c r="L23" s="593" t="str">
        <f>mergeValue(A23) &amp;"."&amp; mergeValue(B23)&amp;"."&amp; mergeValue(C23)&amp;"."&amp; mergeValue(D23)&amp;"."&amp;  mergeValue(F23)</f>
        <v>1.1.1.1.1</v>
      </c>
      <c r="M23" s="554" t="s">
        <v>10</v>
      </c>
      <c r="N23" s="581"/>
      <c r="O23" s="1238"/>
      <c r="P23" s="1238"/>
      <c r="Q23" s="1238"/>
      <c r="R23" s="1238"/>
      <c r="S23" s="1238"/>
      <c r="T23" s="1238"/>
      <c r="U23" s="1238"/>
      <c r="V23" s="1238"/>
      <c r="W23" s="630" t="s">
        <v>635</v>
      </c>
      <c r="Y23" s="589" t="str">
        <f>strCheckUnique(Z23:Z26)</f>
        <v/>
      </c>
      <c r="AA23" s="589"/>
    </row>
    <row r="24" spans="1:36" ht="189" customHeight="1">
      <c r="A24" s="1236"/>
      <c r="B24" s="1236"/>
      <c r="C24" s="1236"/>
      <c r="D24" s="1236"/>
      <c r="E24" s="1236"/>
      <c r="F24" s="1236"/>
      <c r="G24" s="919">
        <v>1</v>
      </c>
      <c r="H24" s="919"/>
      <c r="I24" s="1236"/>
      <c r="J24" s="1256"/>
      <c r="K24" s="918"/>
      <c r="L24" s="593" t="str">
        <f>mergeValue(A24) &amp;"."&amp; mergeValue(B24)&amp;"."&amp; mergeValue(C24)&amp;"."&amp; mergeValue(D24)&amp;"."&amp;  mergeValue(F24)&amp;"."&amp;  mergeValue(G24)</f>
        <v>1.1.1.1.1.1</v>
      </c>
      <c r="M24" s="1069"/>
      <c r="N24" s="586"/>
      <c r="O24" s="562"/>
      <c r="P24" s="562"/>
      <c r="Q24" s="562"/>
      <c r="R24" s="1246"/>
      <c r="S24" s="1232" t="s">
        <v>84</v>
      </c>
      <c r="T24" s="1246"/>
      <c r="U24" s="1232" t="s">
        <v>85</v>
      </c>
      <c r="V24" s="537"/>
      <c r="W24" s="1207" t="s">
        <v>659</v>
      </c>
      <c r="X24" s="585" t="str">
        <f>strCheckDate(O25:V25)</f>
        <v/>
      </c>
      <c r="Y24" s="589"/>
      <c r="Z24" s="589" t="str">
        <f>IF(M24="","",M24 )</f>
        <v/>
      </c>
      <c r="AA24" s="589"/>
      <c r="AB24" s="589"/>
      <c r="AC24" s="589"/>
    </row>
    <row r="25" spans="1:36" ht="11.25" hidden="1" customHeight="1">
      <c r="A25" s="1236"/>
      <c r="B25" s="1236"/>
      <c r="C25" s="1236"/>
      <c r="D25" s="1236"/>
      <c r="E25" s="1236"/>
      <c r="F25" s="1236"/>
      <c r="G25" s="919"/>
      <c r="H25" s="919"/>
      <c r="I25" s="1236"/>
      <c r="J25" s="1256"/>
      <c r="K25" s="926">
        <v>1</v>
      </c>
      <c r="L25" s="600"/>
      <c r="M25" s="646"/>
      <c r="N25" s="586"/>
      <c r="O25" s="562"/>
      <c r="P25" s="562"/>
      <c r="Q25" s="584" t="str">
        <f>R24 &amp; "-" &amp; T24</f>
        <v>-</v>
      </c>
      <c r="R25" s="1246"/>
      <c r="S25" s="1232"/>
      <c r="T25" s="1246"/>
      <c r="U25" s="1232"/>
      <c r="V25" s="537"/>
      <c r="W25" s="1208"/>
      <c r="Y25" s="589"/>
      <c r="Z25" s="589"/>
      <c r="AA25" s="589"/>
      <c r="AB25" s="589"/>
      <c r="AC25" s="589"/>
    </row>
    <row r="26" spans="1:36" s="522" customFormat="1" ht="15" customHeight="1">
      <c r="A26" s="1236"/>
      <c r="B26" s="1236"/>
      <c r="C26" s="1236"/>
      <c r="D26" s="1236"/>
      <c r="E26" s="1236"/>
      <c r="F26" s="1236"/>
      <c r="G26" s="919"/>
      <c r="H26" s="919"/>
      <c r="I26" s="1236"/>
      <c r="J26" s="1256"/>
      <c r="K26" s="926">
        <v>1</v>
      </c>
      <c r="L26" s="538"/>
      <c r="M26" s="556" t="s">
        <v>25</v>
      </c>
      <c r="N26" s="551"/>
      <c r="O26" s="545"/>
      <c r="P26" s="545"/>
      <c r="Q26" s="545"/>
      <c r="R26" s="573"/>
      <c r="S26" s="564"/>
      <c r="T26" s="563"/>
      <c r="U26" s="551"/>
      <c r="V26" s="560"/>
      <c r="W26" s="1209"/>
      <c r="X26" s="587"/>
      <c r="Y26" s="587"/>
      <c r="Z26" s="587"/>
      <c r="AA26" s="587"/>
      <c r="AB26" s="587"/>
      <c r="AC26" s="587"/>
      <c r="AD26" s="587"/>
      <c r="AE26" s="587"/>
      <c r="AF26" s="587"/>
      <c r="AG26" s="587"/>
      <c r="AH26" s="587"/>
      <c r="AI26" s="587"/>
    </row>
    <row r="27" spans="1:36" s="522" customFormat="1" ht="15" customHeight="1">
      <c r="A27" s="1236"/>
      <c r="B27" s="1236"/>
      <c r="C27" s="1236"/>
      <c r="D27" s="1236"/>
      <c r="E27" s="1236"/>
      <c r="F27" s="921"/>
      <c r="G27" s="921"/>
      <c r="H27" s="919"/>
      <c r="I27" s="1236"/>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36"/>
      <c r="B28" s="1236"/>
      <c r="C28" s="1236"/>
      <c r="D28" s="1236"/>
      <c r="E28" s="921"/>
      <c r="F28" s="921"/>
      <c r="G28" s="921"/>
      <c r="H28" s="919"/>
      <c r="I28" s="1236"/>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36"/>
      <c r="B29" s="1236"/>
      <c r="C29" s="1236"/>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36"/>
      <c r="B30" s="1236"/>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36"/>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1" t="s">
        <v>491</v>
      </c>
      <c r="G2" s="1202"/>
      <c r="H2" s="1203"/>
      <c r="I2" s="640"/>
    </row>
    <row r="3" spans="1:20" ht="3" customHeight="1"/>
    <row r="4" spans="1:20" s="570" customFormat="1" ht="11.25">
      <c r="A4" s="590"/>
      <c r="B4" s="590"/>
      <c r="C4" s="590"/>
      <c r="D4" s="590"/>
      <c r="F4" s="1153" t="s">
        <v>454</v>
      </c>
      <c r="G4" s="1153"/>
      <c r="H4" s="1153"/>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24.12.2020</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t="str">
        <f>IF('Перечень тарифов'!R21="","наименование отсутствует","" &amp; 'Перечень тарифов'!R21 &amp; "")</f>
        <v>наименование отсутствует</v>
      </c>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t="str">
        <f>IF('Перечень тарифов'!F21="","наименование отсутствует","" &amp; 'Перечень тарифов'!F21 &amp; "")</f>
        <v>Передача. Тепловая энергия</v>
      </c>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t="str">
        <f>IF(Территории!H13="","","" &amp; Территории!H13 &amp; "")</f>
        <v>Город Волгодонск</v>
      </c>
      <c r="I12" s="581" t="s">
        <v>500</v>
      </c>
      <c r="J12" s="615"/>
      <c r="K12" s="590"/>
      <c r="L12" s="590"/>
      <c r="M12" s="590"/>
      <c r="N12" s="590"/>
      <c r="O12" s="590"/>
      <c r="P12" s="590"/>
      <c r="Q12" s="590"/>
      <c r="R12" s="590"/>
      <c r="S12" s="590"/>
      <c r="T12" s="590"/>
    </row>
    <row r="13" spans="1:20" s="570" customFormat="1" ht="56.25">
      <c r="A13" s="1205"/>
      <c r="B13" s="1205"/>
      <c r="C13" s="1205"/>
      <c r="D13" s="623">
        <v>1</v>
      </c>
      <c r="F13" s="616" t="str">
        <f>"4."&amp;mergeValue(A13) &amp;"."&amp;mergeValue(B13)&amp;"."&amp;mergeValue(C13)&amp;"."&amp;mergeValue(D13)</f>
        <v>4.1.1.1.1</v>
      </c>
      <c r="G13" s="633" t="s">
        <v>498</v>
      </c>
      <c r="H13" s="604" t="str">
        <f>IF(Территории!R14="","","" &amp; Территории!R14 &amp; "")</f>
        <v>Город Волгодонск (60712000)</v>
      </c>
      <c r="I13" s="1106" t="s">
        <v>591</v>
      </c>
      <c r="J13" s="615"/>
      <c r="K13" s="590"/>
      <c r="L13" s="590"/>
      <c r="M13" s="590"/>
      <c r="N13" s="590"/>
      <c r="O13" s="590"/>
      <c r="P13" s="590"/>
      <c r="Q13" s="590"/>
      <c r="R13" s="590"/>
      <c r="S13" s="590"/>
      <c r="T13" s="590"/>
    </row>
    <row r="14" spans="1:20" s="613" customFormat="1" ht="3" customHeight="1">
      <c r="A14" s="614"/>
      <c r="B14" s="614"/>
      <c r="C14" s="614"/>
      <c r="D14" s="614"/>
      <c r="F14" s="625"/>
      <c r="G14" s="626"/>
      <c r="H14" s="627"/>
      <c r="I14" s="628"/>
      <c r="J14" s="614"/>
      <c r="K14" s="614"/>
      <c r="L14" s="614"/>
      <c r="M14" s="614"/>
      <c r="N14" s="614"/>
      <c r="O14" s="614"/>
      <c r="P14" s="614"/>
      <c r="Q14" s="614"/>
      <c r="R14" s="614"/>
      <c r="S14" s="614"/>
      <c r="T14" s="614"/>
    </row>
    <row r="15" spans="1:20" s="613" customFormat="1" ht="15" customHeight="1">
      <c r="A15" s="614"/>
      <c r="B15" s="614"/>
      <c r="C15" s="614"/>
      <c r="D15" s="614"/>
      <c r="F15" s="612"/>
      <c r="G15" s="1200" t="s">
        <v>593</v>
      </c>
      <c r="H15" s="1200"/>
      <c r="I15" s="594"/>
      <c r="J15" s="614"/>
      <c r="K15" s="614"/>
      <c r="L15" s="614"/>
      <c r="M15" s="614"/>
      <c r="N15" s="614"/>
      <c r="O15" s="614"/>
      <c r="P15" s="614"/>
      <c r="Q15" s="614"/>
      <c r="R15" s="614"/>
      <c r="S15" s="614"/>
      <c r="T15" s="61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BJ30"/>
  <sheetViews>
    <sheetView showGridLines="0" topLeftCell="R10" zoomScaleNormal="100" workbookViewId="0">
      <selection activeCell="AV24" sqref="AV24:AV25"/>
    </sheetView>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5" width="10.85546875" style="476" customWidth="1"/>
    <col min="16" max="17" width="23.7109375" style="476" hidden="1" customWidth="1"/>
    <col min="18" max="18" width="11.5703125" style="476" customWidth="1"/>
    <col min="19" max="19" width="0.28515625" style="476" hidden="1" customWidth="1"/>
    <col min="20" max="20" width="12.140625" style="476" customWidth="1"/>
    <col min="21" max="21" width="8.5703125" style="476" customWidth="1"/>
    <col min="22" max="22" width="10.5703125" style="1061" customWidth="1"/>
    <col min="23" max="24" width="23.7109375" style="1061" hidden="1" customWidth="1"/>
    <col min="25" max="25" width="11.7109375" style="1061" customWidth="1"/>
    <col min="26" max="26" width="3.7109375" style="1061" hidden="1" customWidth="1"/>
    <col min="27" max="27" width="12.140625" style="1061" customWidth="1"/>
    <col min="28" max="28" width="8.5703125" style="1061" customWidth="1"/>
    <col min="29" max="29" width="10.85546875" style="1061" customWidth="1"/>
    <col min="30" max="31" width="23.7109375" style="1061" hidden="1" customWidth="1"/>
    <col min="32" max="32" width="11.5703125" style="1061" customWidth="1"/>
    <col min="33" max="33" width="0.28515625" style="1061" hidden="1" customWidth="1"/>
    <col min="34" max="34" width="12.140625" style="1061" customWidth="1"/>
    <col min="35" max="35" width="8.5703125" style="1061" customWidth="1"/>
    <col min="36" max="36" width="10.85546875" style="1061" customWidth="1"/>
    <col min="37" max="38" width="23.7109375" style="1061" hidden="1" customWidth="1"/>
    <col min="39" max="39" width="11.5703125" style="1061" customWidth="1"/>
    <col min="40" max="40" width="0.28515625" style="1061" hidden="1" customWidth="1"/>
    <col min="41" max="41" width="12.140625" style="1061" customWidth="1"/>
    <col min="42" max="42" width="8.5703125" style="1061" customWidth="1"/>
    <col min="43" max="43" width="10.85546875" style="1061" customWidth="1"/>
    <col min="44" max="45" width="23.7109375" style="1061" hidden="1" customWidth="1"/>
    <col min="46" max="46" width="11.5703125" style="1061" customWidth="1"/>
    <col min="47" max="47" width="0.28515625" style="1061" hidden="1" customWidth="1"/>
    <col min="48" max="48" width="12.140625" style="1061" customWidth="1"/>
    <col min="49" max="49" width="8.5703125" style="1061" hidden="1" customWidth="1"/>
    <col min="50" max="50" width="4.7109375" style="476" customWidth="1"/>
    <col min="51" max="51" width="115.7109375" style="476" customWidth="1"/>
    <col min="52" max="54" width="10.5703125" style="500"/>
    <col min="55" max="55" width="10.140625" style="500" customWidth="1"/>
    <col min="56" max="62" width="10.5703125" style="500"/>
    <col min="63" max="284" width="10.5703125" style="476"/>
    <col min="285" max="292" width="0" style="476" hidden="1" customWidth="1"/>
    <col min="293" max="295" width="3.7109375" style="476" customWidth="1"/>
    <col min="296" max="296" width="12.7109375" style="476" customWidth="1"/>
    <col min="297" max="297" width="47.42578125" style="476" customWidth="1"/>
    <col min="298" max="301" width="0" style="476" hidden="1" customWidth="1"/>
    <col min="302" max="302" width="11.7109375" style="476" customWidth="1"/>
    <col min="303" max="303" width="6.42578125" style="476" bestFit="1" customWidth="1"/>
    <col min="304" max="304" width="11.7109375" style="476" customWidth="1"/>
    <col min="305" max="305" width="0" style="476" hidden="1" customWidth="1"/>
    <col min="306" max="306" width="3.7109375" style="476" customWidth="1"/>
    <col min="307" max="307" width="11.140625" style="476" bestFit="1" customWidth="1"/>
    <col min="308" max="310" width="10.5703125" style="476"/>
    <col min="311" max="311" width="10.140625" style="476" customWidth="1"/>
    <col min="312" max="540" width="10.5703125" style="476"/>
    <col min="541" max="548" width="0" style="476" hidden="1" customWidth="1"/>
    <col min="549" max="551" width="3.7109375" style="476" customWidth="1"/>
    <col min="552" max="552" width="12.7109375" style="476" customWidth="1"/>
    <col min="553" max="553" width="47.42578125" style="476" customWidth="1"/>
    <col min="554" max="557" width="0" style="476" hidden="1" customWidth="1"/>
    <col min="558" max="558" width="11.7109375" style="476" customWidth="1"/>
    <col min="559" max="559" width="6.42578125" style="476" bestFit="1" customWidth="1"/>
    <col min="560" max="560" width="11.7109375" style="476" customWidth="1"/>
    <col min="561" max="561" width="0" style="476" hidden="1" customWidth="1"/>
    <col min="562" max="562" width="3.7109375" style="476" customWidth="1"/>
    <col min="563" max="563" width="11.140625" style="476" bestFit="1" customWidth="1"/>
    <col min="564" max="566" width="10.5703125" style="476"/>
    <col min="567" max="567" width="10.140625" style="476" customWidth="1"/>
    <col min="568" max="796" width="10.5703125" style="476"/>
    <col min="797" max="804" width="0" style="476" hidden="1" customWidth="1"/>
    <col min="805" max="807" width="3.7109375" style="476" customWidth="1"/>
    <col min="808" max="808" width="12.7109375" style="476" customWidth="1"/>
    <col min="809" max="809" width="47.42578125" style="476" customWidth="1"/>
    <col min="810" max="813" width="0" style="476" hidden="1" customWidth="1"/>
    <col min="814" max="814" width="11.7109375" style="476" customWidth="1"/>
    <col min="815" max="815" width="6.42578125" style="476" bestFit="1" customWidth="1"/>
    <col min="816" max="816" width="11.7109375" style="476" customWidth="1"/>
    <col min="817" max="817" width="0" style="476" hidden="1" customWidth="1"/>
    <col min="818" max="818" width="3.7109375" style="476" customWidth="1"/>
    <col min="819" max="819" width="11.140625" style="476" bestFit="1" customWidth="1"/>
    <col min="820" max="822" width="10.5703125" style="476"/>
    <col min="823" max="823" width="10.140625" style="476" customWidth="1"/>
    <col min="824" max="1052" width="10.5703125" style="476"/>
    <col min="1053" max="1060" width="0" style="476" hidden="1" customWidth="1"/>
    <col min="1061" max="1063" width="3.7109375" style="476" customWidth="1"/>
    <col min="1064" max="1064" width="12.7109375" style="476" customWidth="1"/>
    <col min="1065" max="1065" width="47.42578125" style="476" customWidth="1"/>
    <col min="1066" max="1069" width="0" style="476" hidden="1" customWidth="1"/>
    <col min="1070" max="1070" width="11.7109375" style="476" customWidth="1"/>
    <col min="1071" max="1071" width="6.42578125" style="476" bestFit="1" customWidth="1"/>
    <col min="1072" max="1072" width="11.7109375" style="476" customWidth="1"/>
    <col min="1073" max="1073" width="0" style="476" hidden="1" customWidth="1"/>
    <col min="1074" max="1074" width="3.7109375" style="476" customWidth="1"/>
    <col min="1075" max="1075" width="11.140625" style="476" bestFit="1" customWidth="1"/>
    <col min="1076" max="1078" width="10.5703125" style="476"/>
    <col min="1079" max="1079" width="10.140625" style="476" customWidth="1"/>
    <col min="1080" max="1308" width="10.5703125" style="476"/>
    <col min="1309" max="1316" width="0" style="476" hidden="1" customWidth="1"/>
    <col min="1317" max="1319" width="3.7109375" style="476" customWidth="1"/>
    <col min="1320" max="1320" width="12.7109375" style="476" customWidth="1"/>
    <col min="1321" max="1321" width="47.42578125" style="476" customWidth="1"/>
    <col min="1322" max="1325" width="0" style="476" hidden="1" customWidth="1"/>
    <col min="1326" max="1326" width="11.7109375" style="476" customWidth="1"/>
    <col min="1327" max="1327" width="6.42578125" style="476" bestFit="1" customWidth="1"/>
    <col min="1328" max="1328" width="11.7109375" style="476" customWidth="1"/>
    <col min="1329" max="1329" width="0" style="476" hidden="1" customWidth="1"/>
    <col min="1330" max="1330" width="3.7109375" style="476" customWidth="1"/>
    <col min="1331" max="1331" width="11.140625" style="476" bestFit="1" customWidth="1"/>
    <col min="1332" max="1334" width="10.5703125" style="476"/>
    <col min="1335" max="1335" width="10.140625" style="476" customWidth="1"/>
    <col min="1336" max="1564" width="10.5703125" style="476"/>
    <col min="1565" max="1572" width="0" style="476" hidden="1" customWidth="1"/>
    <col min="1573" max="1575" width="3.7109375" style="476" customWidth="1"/>
    <col min="1576" max="1576" width="12.7109375" style="476" customWidth="1"/>
    <col min="1577" max="1577" width="47.42578125" style="476" customWidth="1"/>
    <col min="1578" max="1581" width="0" style="476" hidden="1" customWidth="1"/>
    <col min="1582" max="1582" width="11.7109375" style="476" customWidth="1"/>
    <col min="1583" max="1583" width="6.42578125" style="476" bestFit="1" customWidth="1"/>
    <col min="1584" max="1584" width="11.7109375" style="476" customWidth="1"/>
    <col min="1585" max="1585" width="0" style="476" hidden="1" customWidth="1"/>
    <col min="1586" max="1586" width="3.7109375" style="476" customWidth="1"/>
    <col min="1587" max="1587" width="11.140625" style="476" bestFit="1" customWidth="1"/>
    <col min="1588" max="1590" width="10.5703125" style="476"/>
    <col min="1591" max="1591" width="10.140625" style="476" customWidth="1"/>
    <col min="1592" max="1820" width="10.5703125" style="476"/>
    <col min="1821" max="1828" width="0" style="476" hidden="1" customWidth="1"/>
    <col min="1829" max="1831" width="3.7109375" style="476" customWidth="1"/>
    <col min="1832" max="1832" width="12.7109375" style="476" customWidth="1"/>
    <col min="1833" max="1833" width="47.42578125" style="476" customWidth="1"/>
    <col min="1834" max="1837" width="0" style="476" hidden="1" customWidth="1"/>
    <col min="1838" max="1838" width="11.7109375" style="476" customWidth="1"/>
    <col min="1839" max="1839" width="6.42578125" style="476" bestFit="1" customWidth="1"/>
    <col min="1840" max="1840" width="11.7109375" style="476" customWidth="1"/>
    <col min="1841" max="1841" width="0" style="476" hidden="1" customWidth="1"/>
    <col min="1842" max="1842" width="3.7109375" style="476" customWidth="1"/>
    <col min="1843" max="1843" width="11.140625" style="476" bestFit="1" customWidth="1"/>
    <col min="1844" max="1846" width="10.5703125" style="476"/>
    <col min="1847" max="1847" width="10.140625" style="476" customWidth="1"/>
    <col min="1848" max="2076" width="10.5703125" style="476"/>
    <col min="2077" max="2084" width="0" style="476" hidden="1" customWidth="1"/>
    <col min="2085" max="2087" width="3.7109375" style="476" customWidth="1"/>
    <col min="2088" max="2088" width="12.7109375" style="476" customWidth="1"/>
    <col min="2089" max="2089" width="47.42578125" style="476" customWidth="1"/>
    <col min="2090" max="2093" width="0" style="476" hidden="1" customWidth="1"/>
    <col min="2094" max="2094" width="11.7109375" style="476" customWidth="1"/>
    <col min="2095" max="2095" width="6.42578125" style="476" bestFit="1" customWidth="1"/>
    <col min="2096" max="2096" width="11.7109375" style="476" customWidth="1"/>
    <col min="2097" max="2097" width="0" style="476" hidden="1" customWidth="1"/>
    <col min="2098" max="2098" width="3.7109375" style="476" customWidth="1"/>
    <col min="2099" max="2099" width="11.140625" style="476" bestFit="1" customWidth="1"/>
    <col min="2100" max="2102" width="10.5703125" style="476"/>
    <col min="2103" max="2103" width="10.140625" style="476" customWidth="1"/>
    <col min="2104" max="2332" width="10.5703125" style="476"/>
    <col min="2333" max="2340" width="0" style="476" hidden="1" customWidth="1"/>
    <col min="2341" max="2343" width="3.7109375" style="476" customWidth="1"/>
    <col min="2344" max="2344" width="12.7109375" style="476" customWidth="1"/>
    <col min="2345" max="2345" width="47.42578125" style="476" customWidth="1"/>
    <col min="2346" max="2349" width="0" style="476" hidden="1" customWidth="1"/>
    <col min="2350" max="2350" width="11.7109375" style="476" customWidth="1"/>
    <col min="2351" max="2351" width="6.42578125" style="476" bestFit="1" customWidth="1"/>
    <col min="2352" max="2352" width="11.7109375" style="476" customWidth="1"/>
    <col min="2353" max="2353" width="0" style="476" hidden="1" customWidth="1"/>
    <col min="2354" max="2354" width="3.7109375" style="476" customWidth="1"/>
    <col min="2355" max="2355" width="11.140625" style="476" bestFit="1" customWidth="1"/>
    <col min="2356" max="2358" width="10.5703125" style="476"/>
    <col min="2359" max="2359" width="10.140625" style="476" customWidth="1"/>
    <col min="2360" max="2588" width="10.5703125" style="476"/>
    <col min="2589" max="2596" width="0" style="476" hidden="1" customWidth="1"/>
    <col min="2597" max="2599" width="3.7109375" style="476" customWidth="1"/>
    <col min="2600" max="2600" width="12.7109375" style="476" customWidth="1"/>
    <col min="2601" max="2601" width="47.42578125" style="476" customWidth="1"/>
    <col min="2602" max="2605" width="0" style="476" hidden="1" customWidth="1"/>
    <col min="2606" max="2606" width="11.7109375" style="476" customWidth="1"/>
    <col min="2607" max="2607" width="6.42578125" style="476" bestFit="1" customWidth="1"/>
    <col min="2608" max="2608" width="11.7109375" style="476" customWidth="1"/>
    <col min="2609" max="2609" width="0" style="476" hidden="1" customWidth="1"/>
    <col min="2610" max="2610" width="3.7109375" style="476" customWidth="1"/>
    <col min="2611" max="2611" width="11.140625" style="476" bestFit="1" customWidth="1"/>
    <col min="2612" max="2614" width="10.5703125" style="476"/>
    <col min="2615" max="2615" width="10.140625" style="476" customWidth="1"/>
    <col min="2616" max="2844" width="10.5703125" style="476"/>
    <col min="2845" max="2852" width="0" style="476" hidden="1" customWidth="1"/>
    <col min="2853" max="2855" width="3.7109375" style="476" customWidth="1"/>
    <col min="2856" max="2856" width="12.7109375" style="476" customWidth="1"/>
    <col min="2857" max="2857" width="47.42578125" style="476" customWidth="1"/>
    <col min="2858" max="2861" width="0" style="476" hidden="1" customWidth="1"/>
    <col min="2862" max="2862" width="11.7109375" style="476" customWidth="1"/>
    <col min="2863" max="2863" width="6.42578125" style="476" bestFit="1" customWidth="1"/>
    <col min="2864" max="2864" width="11.7109375" style="476" customWidth="1"/>
    <col min="2865" max="2865" width="0" style="476" hidden="1" customWidth="1"/>
    <col min="2866" max="2866" width="3.7109375" style="476" customWidth="1"/>
    <col min="2867" max="2867" width="11.140625" style="476" bestFit="1" customWidth="1"/>
    <col min="2868" max="2870" width="10.5703125" style="476"/>
    <col min="2871" max="2871" width="10.140625" style="476" customWidth="1"/>
    <col min="2872" max="3100" width="10.5703125" style="476"/>
    <col min="3101" max="3108" width="0" style="476" hidden="1" customWidth="1"/>
    <col min="3109" max="3111" width="3.7109375" style="476" customWidth="1"/>
    <col min="3112" max="3112" width="12.7109375" style="476" customWidth="1"/>
    <col min="3113" max="3113" width="47.42578125" style="476" customWidth="1"/>
    <col min="3114" max="3117" width="0" style="476" hidden="1" customWidth="1"/>
    <col min="3118" max="3118" width="11.7109375" style="476" customWidth="1"/>
    <col min="3119" max="3119" width="6.42578125" style="476" bestFit="1" customWidth="1"/>
    <col min="3120" max="3120" width="11.7109375" style="476" customWidth="1"/>
    <col min="3121" max="3121" width="0" style="476" hidden="1" customWidth="1"/>
    <col min="3122" max="3122" width="3.7109375" style="476" customWidth="1"/>
    <col min="3123" max="3123" width="11.140625" style="476" bestFit="1" customWidth="1"/>
    <col min="3124" max="3126" width="10.5703125" style="476"/>
    <col min="3127" max="3127" width="10.140625" style="476" customWidth="1"/>
    <col min="3128" max="3356" width="10.5703125" style="476"/>
    <col min="3357" max="3364" width="0" style="476" hidden="1" customWidth="1"/>
    <col min="3365" max="3367" width="3.7109375" style="476" customWidth="1"/>
    <col min="3368" max="3368" width="12.7109375" style="476" customWidth="1"/>
    <col min="3369" max="3369" width="47.42578125" style="476" customWidth="1"/>
    <col min="3370" max="3373" width="0" style="476" hidden="1" customWidth="1"/>
    <col min="3374" max="3374" width="11.7109375" style="476" customWidth="1"/>
    <col min="3375" max="3375" width="6.42578125" style="476" bestFit="1" customWidth="1"/>
    <col min="3376" max="3376" width="11.7109375" style="476" customWidth="1"/>
    <col min="3377" max="3377" width="0" style="476" hidden="1" customWidth="1"/>
    <col min="3378" max="3378" width="3.7109375" style="476" customWidth="1"/>
    <col min="3379" max="3379" width="11.140625" style="476" bestFit="1" customWidth="1"/>
    <col min="3380" max="3382" width="10.5703125" style="476"/>
    <col min="3383" max="3383" width="10.140625" style="476" customWidth="1"/>
    <col min="3384" max="3612" width="10.5703125" style="476"/>
    <col min="3613" max="3620" width="0" style="476" hidden="1" customWidth="1"/>
    <col min="3621" max="3623" width="3.7109375" style="476" customWidth="1"/>
    <col min="3624" max="3624" width="12.7109375" style="476" customWidth="1"/>
    <col min="3625" max="3625" width="47.42578125" style="476" customWidth="1"/>
    <col min="3626" max="3629" width="0" style="476" hidden="1" customWidth="1"/>
    <col min="3630" max="3630" width="11.7109375" style="476" customWidth="1"/>
    <col min="3631" max="3631" width="6.42578125" style="476" bestFit="1" customWidth="1"/>
    <col min="3632" max="3632" width="11.7109375" style="476" customWidth="1"/>
    <col min="3633" max="3633" width="0" style="476" hidden="1" customWidth="1"/>
    <col min="3634" max="3634" width="3.7109375" style="476" customWidth="1"/>
    <col min="3635" max="3635" width="11.140625" style="476" bestFit="1" customWidth="1"/>
    <col min="3636" max="3638" width="10.5703125" style="476"/>
    <col min="3639" max="3639" width="10.140625" style="476" customWidth="1"/>
    <col min="3640" max="3868" width="10.5703125" style="476"/>
    <col min="3869" max="3876" width="0" style="476" hidden="1" customWidth="1"/>
    <col min="3877" max="3879" width="3.7109375" style="476" customWidth="1"/>
    <col min="3880" max="3880" width="12.7109375" style="476" customWidth="1"/>
    <col min="3881" max="3881" width="47.42578125" style="476" customWidth="1"/>
    <col min="3882" max="3885" width="0" style="476" hidden="1" customWidth="1"/>
    <col min="3886" max="3886" width="11.7109375" style="476" customWidth="1"/>
    <col min="3887" max="3887" width="6.42578125" style="476" bestFit="1" customWidth="1"/>
    <col min="3888" max="3888" width="11.7109375" style="476" customWidth="1"/>
    <col min="3889" max="3889" width="0" style="476" hidden="1" customWidth="1"/>
    <col min="3890" max="3890" width="3.7109375" style="476" customWidth="1"/>
    <col min="3891" max="3891" width="11.140625" style="476" bestFit="1" customWidth="1"/>
    <col min="3892" max="3894" width="10.5703125" style="476"/>
    <col min="3895" max="3895" width="10.140625" style="476" customWidth="1"/>
    <col min="3896" max="4124" width="10.5703125" style="476"/>
    <col min="4125" max="4132" width="0" style="476" hidden="1" customWidth="1"/>
    <col min="4133" max="4135" width="3.7109375" style="476" customWidth="1"/>
    <col min="4136" max="4136" width="12.7109375" style="476" customWidth="1"/>
    <col min="4137" max="4137" width="47.42578125" style="476" customWidth="1"/>
    <col min="4138" max="4141" width="0" style="476" hidden="1" customWidth="1"/>
    <col min="4142" max="4142" width="11.7109375" style="476" customWidth="1"/>
    <col min="4143" max="4143" width="6.42578125" style="476" bestFit="1" customWidth="1"/>
    <col min="4144" max="4144" width="11.7109375" style="476" customWidth="1"/>
    <col min="4145" max="4145" width="0" style="476" hidden="1" customWidth="1"/>
    <col min="4146" max="4146" width="3.7109375" style="476" customWidth="1"/>
    <col min="4147" max="4147" width="11.140625" style="476" bestFit="1" customWidth="1"/>
    <col min="4148" max="4150" width="10.5703125" style="476"/>
    <col min="4151" max="4151" width="10.140625" style="476" customWidth="1"/>
    <col min="4152" max="4380" width="10.5703125" style="476"/>
    <col min="4381" max="4388" width="0" style="476" hidden="1" customWidth="1"/>
    <col min="4389" max="4391" width="3.7109375" style="476" customWidth="1"/>
    <col min="4392" max="4392" width="12.7109375" style="476" customWidth="1"/>
    <col min="4393" max="4393" width="47.42578125" style="476" customWidth="1"/>
    <col min="4394" max="4397" width="0" style="476" hidden="1" customWidth="1"/>
    <col min="4398" max="4398" width="11.7109375" style="476" customWidth="1"/>
    <col min="4399" max="4399" width="6.42578125" style="476" bestFit="1" customWidth="1"/>
    <col min="4400" max="4400" width="11.7109375" style="476" customWidth="1"/>
    <col min="4401" max="4401" width="0" style="476" hidden="1" customWidth="1"/>
    <col min="4402" max="4402" width="3.7109375" style="476" customWidth="1"/>
    <col min="4403" max="4403" width="11.140625" style="476" bestFit="1" customWidth="1"/>
    <col min="4404" max="4406" width="10.5703125" style="476"/>
    <col min="4407" max="4407" width="10.140625" style="476" customWidth="1"/>
    <col min="4408" max="4636" width="10.5703125" style="476"/>
    <col min="4637" max="4644" width="0" style="476" hidden="1" customWidth="1"/>
    <col min="4645" max="4647" width="3.7109375" style="476" customWidth="1"/>
    <col min="4648" max="4648" width="12.7109375" style="476" customWidth="1"/>
    <col min="4649" max="4649" width="47.42578125" style="476" customWidth="1"/>
    <col min="4650" max="4653" width="0" style="476" hidden="1" customWidth="1"/>
    <col min="4654" max="4654" width="11.7109375" style="476" customWidth="1"/>
    <col min="4655" max="4655" width="6.42578125" style="476" bestFit="1" customWidth="1"/>
    <col min="4656" max="4656" width="11.7109375" style="476" customWidth="1"/>
    <col min="4657" max="4657" width="0" style="476" hidden="1" customWidth="1"/>
    <col min="4658" max="4658" width="3.7109375" style="476" customWidth="1"/>
    <col min="4659" max="4659" width="11.140625" style="476" bestFit="1" customWidth="1"/>
    <col min="4660" max="4662" width="10.5703125" style="476"/>
    <col min="4663" max="4663" width="10.140625" style="476" customWidth="1"/>
    <col min="4664" max="4892" width="10.5703125" style="476"/>
    <col min="4893" max="4900" width="0" style="476" hidden="1" customWidth="1"/>
    <col min="4901" max="4903" width="3.7109375" style="476" customWidth="1"/>
    <col min="4904" max="4904" width="12.7109375" style="476" customWidth="1"/>
    <col min="4905" max="4905" width="47.42578125" style="476" customWidth="1"/>
    <col min="4906" max="4909" width="0" style="476" hidden="1" customWidth="1"/>
    <col min="4910" max="4910" width="11.7109375" style="476" customWidth="1"/>
    <col min="4911" max="4911" width="6.42578125" style="476" bestFit="1" customWidth="1"/>
    <col min="4912" max="4912" width="11.7109375" style="476" customWidth="1"/>
    <col min="4913" max="4913" width="0" style="476" hidden="1" customWidth="1"/>
    <col min="4914" max="4914" width="3.7109375" style="476" customWidth="1"/>
    <col min="4915" max="4915" width="11.140625" style="476" bestFit="1" customWidth="1"/>
    <col min="4916" max="4918" width="10.5703125" style="476"/>
    <col min="4919" max="4919" width="10.140625" style="476" customWidth="1"/>
    <col min="4920" max="5148" width="10.5703125" style="476"/>
    <col min="5149" max="5156" width="0" style="476" hidden="1" customWidth="1"/>
    <col min="5157" max="5159" width="3.7109375" style="476" customWidth="1"/>
    <col min="5160" max="5160" width="12.7109375" style="476" customWidth="1"/>
    <col min="5161" max="5161" width="47.42578125" style="476" customWidth="1"/>
    <col min="5162" max="5165" width="0" style="476" hidden="1" customWidth="1"/>
    <col min="5166" max="5166" width="11.7109375" style="476" customWidth="1"/>
    <col min="5167" max="5167" width="6.42578125" style="476" bestFit="1" customWidth="1"/>
    <col min="5168" max="5168" width="11.7109375" style="476" customWidth="1"/>
    <col min="5169" max="5169" width="0" style="476" hidden="1" customWidth="1"/>
    <col min="5170" max="5170" width="3.7109375" style="476" customWidth="1"/>
    <col min="5171" max="5171" width="11.140625" style="476" bestFit="1" customWidth="1"/>
    <col min="5172" max="5174" width="10.5703125" style="476"/>
    <col min="5175" max="5175" width="10.140625" style="476" customWidth="1"/>
    <col min="5176" max="5404" width="10.5703125" style="476"/>
    <col min="5405" max="5412" width="0" style="476" hidden="1" customWidth="1"/>
    <col min="5413" max="5415" width="3.7109375" style="476" customWidth="1"/>
    <col min="5416" max="5416" width="12.7109375" style="476" customWidth="1"/>
    <col min="5417" max="5417" width="47.42578125" style="476" customWidth="1"/>
    <col min="5418" max="5421" width="0" style="476" hidden="1" customWidth="1"/>
    <col min="5422" max="5422" width="11.7109375" style="476" customWidth="1"/>
    <col min="5423" max="5423" width="6.42578125" style="476" bestFit="1" customWidth="1"/>
    <col min="5424" max="5424" width="11.7109375" style="476" customWidth="1"/>
    <col min="5425" max="5425" width="0" style="476" hidden="1" customWidth="1"/>
    <col min="5426" max="5426" width="3.7109375" style="476" customWidth="1"/>
    <col min="5427" max="5427" width="11.140625" style="476" bestFit="1" customWidth="1"/>
    <col min="5428" max="5430" width="10.5703125" style="476"/>
    <col min="5431" max="5431" width="10.140625" style="476" customWidth="1"/>
    <col min="5432" max="5660" width="10.5703125" style="476"/>
    <col min="5661" max="5668" width="0" style="476" hidden="1" customWidth="1"/>
    <col min="5669" max="5671" width="3.7109375" style="476" customWidth="1"/>
    <col min="5672" max="5672" width="12.7109375" style="476" customWidth="1"/>
    <col min="5673" max="5673" width="47.42578125" style="476" customWidth="1"/>
    <col min="5674" max="5677" width="0" style="476" hidden="1" customWidth="1"/>
    <col min="5678" max="5678" width="11.7109375" style="476" customWidth="1"/>
    <col min="5679" max="5679" width="6.42578125" style="476" bestFit="1" customWidth="1"/>
    <col min="5680" max="5680" width="11.7109375" style="476" customWidth="1"/>
    <col min="5681" max="5681" width="0" style="476" hidden="1" customWidth="1"/>
    <col min="5682" max="5682" width="3.7109375" style="476" customWidth="1"/>
    <col min="5683" max="5683" width="11.140625" style="476" bestFit="1" customWidth="1"/>
    <col min="5684" max="5686" width="10.5703125" style="476"/>
    <col min="5687" max="5687" width="10.140625" style="476" customWidth="1"/>
    <col min="5688" max="5916" width="10.5703125" style="476"/>
    <col min="5917" max="5924" width="0" style="476" hidden="1" customWidth="1"/>
    <col min="5925" max="5927" width="3.7109375" style="476" customWidth="1"/>
    <col min="5928" max="5928" width="12.7109375" style="476" customWidth="1"/>
    <col min="5929" max="5929" width="47.42578125" style="476" customWidth="1"/>
    <col min="5930" max="5933" width="0" style="476" hidden="1" customWidth="1"/>
    <col min="5934" max="5934" width="11.7109375" style="476" customWidth="1"/>
    <col min="5935" max="5935" width="6.42578125" style="476" bestFit="1" customWidth="1"/>
    <col min="5936" max="5936" width="11.7109375" style="476" customWidth="1"/>
    <col min="5937" max="5937" width="0" style="476" hidden="1" customWidth="1"/>
    <col min="5938" max="5938" width="3.7109375" style="476" customWidth="1"/>
    <col min="5939" max="5939" width="11.140625" style="476" bestFit="1" customWidth="1"/>
    <col min="5940" max="5942" width="10.5703125" style="476"/>
    <col min="5943" max="5943" width="10.140625" style="476" customWidth="1"/>
    <col min="5944" max="6172" width="10.5703125" style="476"/>
    <col min="6173" max="6180" width="0" style="476" hidden="1" customWidth="1"/>
    <col min="6181" max="6183" width="3.7109375" style="476" customWidth="1"/>
    <col min="6184" max="6184" width="12.7109375" style="476" customWidth="1"/>
    <col min="6185" max="6185" width="47.42578125" style="476" customWidth="1"/>
    <col min="6186" max="6189" width="0" style="476" hidden="1" customWidth="1"/>
    <col min="6190" max="6190" width="11.7109375" style="476" customWidth="1"/>
    <col min="6191" max="6191" width="6.42578125" style="476" bestFit="1" customWidth="1"/>
    <col min="6192" max="6192" width="11.7109375" style="476" customWidth="1"/>
    <col min="6193" max="6193" width="0" style="476" hidden="1" customWidth="1"/>
    <col min="6194" max="6194" width="3.7109375" style="476" customWidth="1"/>
    <col min="6195" max="6195" width="11.140625" style="476" bestFit="1" customWidth="1"/>
    <col min="6196" max="6198" width="10.5703125" style="476"/>
    <col min="6199" max="6199" width="10.140625" style="476" customWidth="1"/>
    <col min="6200" max="6428" width="10.5703125" style="476"/>
    <col min="6429" max="6436" width="0" style="476" hidden="1" customWidth="1"/>
    <col min="6437" max="6439" width="3.7109375" style="476" customWidth="1"/>
    <col min="6440" max="6440" width="12.7109375" style="476" customWidth="1"/>
    <col min="6441" max="6441" width="47.42578125" style="476" customWidth="1"/>
    <col min="6442" max="6445" width="0" style="476" hidden="1" customWidth="1"/>
    <col min="6446" max="6446" width="11.7109375" style="476" customWidth="1"/>
    <col min="6447" max="6447" width="6.42578125" style="476" bestFit="1" customWidth="1"/>
    <col min="6448" max="6448" width="11.7109375" style="476" customWidth="1"/>
    <col min="6449" max="6449" width="0" style="476" hidden="1" customWidth="1"/>
    <col min="6450" max="6450" width="3.7109375" style="476" customWidth="1"/>
    <col min="6451" max="6451" width="11.140625" style="476" bestFit="1" customWidth="1"/>
    <col min="6452" max="6454" width="10.5703125" style="476"/>
    <col min="6455" max="6455" width="10.140625" style="476" customWidth="1"/>
    <col min="6456" max="6684" width="10.5703125" style="476"/>
    <col min="6685" max="6692" width="0" style="476" hidden="1" customWidth="1"/>
    <col min="6693" max="6695" width="3.7109375" style="476" customWidth="1"/>
    <col min="6696" max="6696" width="12.7109375" style="476" customWidth="1"/>
    <col min="6697" max="6697" width="47.42578125" style="476" customWidth="1"/>
    <col min="6698" max="6701" width="0" style="476" hidden="1" customWidth="1"/>
    <col min="6702" max="6702" width="11.7109375" style="476" customWidth="1"/>
    <col min="6703" max="6703" width="6.42578125" style="476" bestFit="1" customWidth="1"/>
    <col min="6704" max="6704" width="11.7109375" style="476" customWidth="1"/>
    <col min="6705" max="6705" width="0" style="476" hidden="1" customWidth="1"/>
    <col min="6706" max="6706" width="3.7109375" style="476" customWidth="1"/>
    <col min="6707" max="6707" width="11.140625" style="476" bestFit="1" customWidth="1"/>
    <col min="6708" max="6710" width="10.5703125" style="476"/>
    <col min="6711" max="6711" width="10.140625" style="476" customWidth="1"/>
    <col min="6712" max="6940" width="10.5703125" style="476"/>
    <col min="6941" max="6948" width="0" style="476" hidden="1" customWidth="1"/>
    <col min="6949" max="6951" width="3.7109375" style="476" customWidth="1"/>
    <col min="6952" max="6952" width="12.7109375" style="476" customWidth="1"/>
    <col min="6953" max="6953" width="47.42578125" style="476" customWidth="1"/>
    <col min="6954" max="6957" width="0" style="476" hidden="1" customWidth="1"/>
    <col min="6958" max="6958" width="11.7109375" style="476" customWidth="1"/>
    <col min="6959" max="6959" width="6.42578125" style="476" bestFit="1" customWidth="1"/>
    <col min="6960" max="6960" width="11.7109375" style="476" customWidth="1"/>
    <col min="6961" max="6961" width="0" style="476" hidden="1" customWidth="1"/>
    <col min="6962" max="6962" width="3.7109375" style="476" customWidth="1"/>
    <col min="6963" max="6963" width="11.140625" style="476" bestFit="1" customWidth="1"/>
    <col min="6964" max="6966" width="10.5703125" style="476"/>
    <col min="6967" max="6967" width="10.140625" style="476" customWidth="1"/>
    <col min="6968" max="7196" width="10.5703125" style="476"/>
    <col min="7197" max="7204" width="0" style="476" hidden="1" customWidth="1"/>
    <col min="7205" max="7207" width="3.7109375" style="476" customWidth="1"/>
    <col min="7208" max="7208" width="12.7109375" style="476" customWidth="1"/>
    <col min="7209" max="7209" width="47.42578125" style="476" customWidth="1"/>
    <col min="7210" max="7213" width="0" style="476" hidden="1" customWidth="1"/>
    <col min="7214" max="7214" width="11.7109375" style="476" customWidth="1"/>
    <col min="7215" max="7215" width="6.42578125" style="476" bestFit="1" customWidth="1"/>
    <col min="7216" max="7216" width="11.7109375" style="476" customWidth="1"/>
    <col min="7217" max="7217" width="0" style="476" hidden="1" customWidth="1"/>
    <col min="7218" max="7218" width="3.7109375" style="476" customWidth="1"/>
    <col min="7219" max="7219" width="11.140625" style="476" bestFit="1" customWidth="1"/>
    <col min="7220" max="7222" width="10.5703125" style="476"/>
    <col min="7223" max="7223" width="10.140625" style="476" customWidth="1"/>
    <col min="7224" max="7452" width="10.5703125" style="476"/>
    <col min="7453" max="7460" width="0" style="476" hidden="1" customWidth="1"/>
    <col min="7461" max="7463" width="3.7109375" style="476" customWidth="1"/>
    <col min="7464" max="7464" width="12.7109375" style="476" customWidth="1"/>
    <col min="7465" max="7465" width="47.42578125" style="476" customWidth="1"/>
    <col min="7466" max="7469" width="0" style="476" hidden="1" customWidth="1"/>
    <col min="7470" max="7470" width="11.7109375" style="476" customWidth="1"/>
    <col min="7471" max="7471" width="6.42578125" style="476" bestFit="1" customWidth="1"/>
    <col min="7472" max="7472" width="11.7109375" style="476" customWidth="1"/>
    <col min="7473" max="7473" width="0" style="476" hidden="1" customWidth="1"/>
    <col min="7474" max="7474" width="3.7109375" style="476" customWidth="1"/>
    <col min="7475" max="7475" width="11.140625" style="476" bestFit="1" customWidth="1"/>
    <col min="7476" max="7478" width="10.5703125" style="476"/>
    <col min="7479" max="7479" width="10.140625" style="476" customWidth="1"/>
    <col min="7480" max="7708" width="10.5703125" style="476"/>
    <col min="7709" max="7716" width="0" style="476" hidden="1" customWidth="1"/>
    <col min="7717" max="7719" width="3.7109375" style="476" customWidth="1"/>
    <col min="7720" max="7720" width="12.7109375" style="476" customWidth="1"/>
    <col min="7721" max="7721" width="47.42578125" style="476" customWidth="1"/>
    <col min="7722" max="7725" width="0" style="476" hidden="1" customWidth="1"/>
    <col min="7726" max="7726" width="11.7109375" style="476" customWidth="1"/>
    <col min="7727" max="7727" width="6.42578125" style="476" bestFit="1" customWidth="1"/>
    <col min="7728" max="7728" width="11.7109375" style="476" customWidth="1"/>
    <col min="7729" max="7729" width="0" style="476" hidden="1" customWidth="1"/>
    <col min="7730" max="7730" width="3.7109375" style="476" customWidth="1"/>
    <col min="7731" max="7731" width="11.140625" style="476" bestFit="1" customWidth="1"/>
    <col min="7732" max="7734" width="10.5703125" style="476"/>
    <col min="7735" max="7735" width="10.140625" style="476" customWidth="1"/>
    <col min="7736" max="7964" width="10.5703125" style="476"/>
    <col min="7965" max="7972" width="0" style="476" hidden="1" customWidth="1"/>
    <col min="7973" max="7975" width="3.7109375" style="476" customWidth="1"/>
    <col min="7976" max="7976" width="12.7109375" style="476" customWidth="1"/>
    <col min="7977" max="7977" width="47.42578125" style="476" customWidth="1"/>
    <col min="7978" max="7981" width="0" style="476" hidden="1" customWidth="1"/>
    <col min="7982" max="7982" width="11.7109375" style="476" customWidth="1"/>
    <col min="7983" max="7983" width="6.42578125" style="476" bestFit="1" customWidth="1"/>
    <col min="7984" max="7984" width="11.7109375" style="476" customWidth="1"/>
    <col min="7985" max="7985" width="0" style="476" hidden="1" customWidth="1"/>
    <col min="7986" max="7986" width="3.7109375" style="476" customWidth="1"/>
    <col min="7987" max="7987" width="11.140625" style="476" bestFit="1" customWidth="1"/>
    <col min="7988" max="7990" width="10.5703125" style="476"/>
    <col min="7991" max="7991" width="10.140625" style="476" customWidth="1"/>
    <col min="7992" max="8220" width="10.5703125" style="476"/>
    <col min="8221" max="8228" width="0" style="476" hidden="1" customWidth="1"/>
    <col min="8229" max="8231" width="3.7109375" style="476" customWidth="1"/>
    <col min="8232" max="8232" width="12.7109375" style="476" customWidth="1"/>
    <col min="8233" max="8233" width="47.42578125" style="476" customWidth="1"/>
    <col min="8234" max="8237" width="0" style="476" hidden="1" customWidth="1"/>
    <col min="8238" max="8238" width="11.7109375" style="476" customWidth="1"/>
    <col min="8239" max="8239" width="6.42578125" style="476" bestFit="1" customWidth="1"/>
    <col min="8240" max="8240" width="11.7109375" style="476" customWidth="1"/>
    <col min="8241" max="8241" width="0" style="476" hidden="1" customWidth="1"/>
    <col min="8242" max="8242" width="3.7109375" style="476" customWidth="1"/>
    <col min="8243" max="8243" width="11.140625" style="476" bestFit="1" customWidth="1"/>
    <col min="8244" max="8246" width="10.5703125" style="476"/>
    <col min="8247" max="8247" width="10.140625" style="476" customWidth="1"/>
    <col min="8248" max="8476" width="10.5703125" style="476"/>
    <col min="8477" max="8484" width="0" style="476" hidden="1" customWidth="1"/>
    <col min="8485" max="8487" width="3.7109375" style="476" customWidth="1"/>
    <col min="8488" max="8488" width="12.7109375" style="476" customWidth="1"/>
    <col min="8489" max="8489" width="47.42578125" style="476" customWidth="1"/>
    <col min="8490" max="8493" width="0" style="476" hidden="1" customWidth="1"/>
    <col min="8494" max="8494" width="11.7109375" style="476" customWidth="1"/>
    <col min="8495" max="8495" width="6.42578125" style="476" bestFit="1" customWidth="1"/>
    <col min="8496" max="8496" width="11.7109375" style="476" customWidth="1"/>
    <col min="8497" max="8497" width="0" style="476" hidden="1" customWidth="1"/>
    <col min="8498" max="8498" width="3.7109375" style="476" customWidth="1"/>
    <col min="8499" max="8499" width="11.140625" style="476" bestFit="1" customWidth="1"/>
    <col min="8500" max="8502" width="10.5703125" style="476"/>
    <col min="8503" max="8503" width="10.140625" style="476" customWidth="1"/>
    <col min="8504" max="8732" width="10.5703125" style="476"/>
    <col min="8733" max="8740" width="0" style="476" hidden="1" customWidth="1"/>
    <col min="8741" max="8743" width="3.7109375" style="476" customWidth="1"/>
    <col min="8744" max="8744" width="12.7109375" style="476" customWidth="1"/>
    <col min="8745" max="8745" width="47.42578125" style="476" customWidth="1"/>
    <col min="8746" max="8749" width="0" style="476" hidden="1" customWidth="1"/>
    <col min="8750" max="8750" width="11.7109375" style="476" customWidth="1"/>
    <col min="8751" max="8751" width="6.42578125" style="476" bestFit="1" customWidth="1"/>
    <col min="8752" max="8752" width="11.7109375" style="476" customWidth="1"/>
    <col min="8753" max="8753" width="0" style="476" hidden="1" customWidth="1"/>
    <col min="8754" max="8754" width="3.7109375" style="476" customWidth="1"/>
    <col min="8755" max="8755" width="11.140625" style="476" bestFit="1" customWidth="1"/>
    <col min="8756" max="8758" width="10.5703125" style="476"/>
    <col min="8759" max="8759" width="10.140625" style="476" customWidth="1"/>
    <col min="8760" max="8988" width="10.5703125" style="476"/>
    <col min="8989" max="8996" width="0" style="476" hidden="1" customWidth="1"/>
    <col min="8997" max="8999" width="3.7109375" style="476" customWidth="1"/>
    <col min="9000" max="9000" width="12.7109375" style="476" customWidth="1"/>
    <col min="9001" max="9001" width="47.42578125" style="476" customWidth="1"/>
    <col min="9002" max="9005" width="0" style="476" hidden="1" customWidth="1"/>
    <col min="9006" max="9006" width="11.7109375" style="476" customWidth="1"/>
    <col min="9007" max="9007" width="6.42578125" style="476" bestFit="1" customWidth="1"/>
    <col min="9008" max="9008" width="11.7109375" style="476" customWidth="1"/>
    <col min="9009" max="9009" width="0" style="476" hidden="1" customWidth="1"/>
    <col min="9010" max="9010" width="3.7109375" style="476" customWidth="1"/>
    <col min="9011" max="9011" width="11.140625" style="476" bestFit="1" customWidth="1"/>
    <col min="9012" max="9014" width="10.5703125" style="476"/>
    <col min="9015" max="9015" width="10.140625" style="476" customWidth="1"/>
    <col min="9016" max="9244" width="10.5703125" style="476"/>
    <col min="9245" max="9252" width="0" style="476" hidden="1" customWidth="1"/>
    <col min="9253" max="9255" width="3.7109375" style="476" customWidth="1"/>
    <col min="9256" max="9256" width="12.7109375" style="476" customWidth="1"/>
    <col min="9257" max="9257" width="47.42578125" style="476" customWidth="1"/>
    <col min="9258" max="9261" width="0" style="476" hidden="1" customWidth="1"/>
    <col min="9262" max="9262" width="11.7109375" style="476" customWidth="1"/>
    <col min="9263" max="9263" width="6.42578125" style="476" bestFit="1" customWidth="1"/>
    <col min="9264" max="9264" width="11.7109375" style="476" customWidth="1"/>
    <col min="9265" max="9265" width="0" style="476" hidden="1" customWidth="1"/>
    <col min="9266" max="9266" width="3.7109375" style="476" customWidth="1"/>
    <col min="9267" max="9267" width="11.140625" style="476" bestFit="1" customWidth="1"/>
    <col min="9268" max="9270" width="10.5703125" style="476"/>
    <col min="9271" max="9271" width="10.140625" style="476" customWidth="1"/>
    <col min="9272" max="9500" width="10.5703125" style="476"/>
    <col min="9501" max="9508" width="0" style="476" hidden="1" customWidth="1"/>
    <col min="9509" max="9511" width="3.7109375" style="476" customWidth="1"/>
    <col min="9512" max="9512" width="12.7109375" style="476" customWidth="1"/>
    <col min="9513" max="9513" width="47.42578125" style="476" customWidth="1"/>
    <col min="9514" max="9517" width="0" style="476" hidden="1" customWidth="1"/>
    <col min="9518" max="9518" width="11.7109375" style="476" customWidth="1"/>
    <col min="9519" max="9519" width="6.42578125" style="476" bestFit="1" customWidth="1"/>
    <col min="9520" max="9520" width="11.7109375" style="476" customWidth="1"/>
    <col min="9521" max="9521" width="0" style="476" hidden="1" customWidth="1"/>
    <col min="9522" max="9522" width="3.7109375" style="476" customWidth="1"/>
    <col min="9523" max="9523" width="11.140625" style="476" bestFit="1" customWidth="1"/>
    <col min="9524" max="9526" width="10.5703125" style="476"/>
    <col min="9527" max="9527" width="10.140625" style="476" customWidth="1"/>
    <col min="9528" max="9756" width="10.5703125" style="476"/>
    <col min="9757" max="9764" width="0" style="476" hidden="1" customWidth="1"/>
    <col min="9765" max="9767" width="3.7109375" style="476" customWidth="1"/>
    <col min="9768" max="9768" width="12.7109375" style="476" customWidth="1"/>
    <col min="9769" max="9769" width="47.42578125" style="476" customWidth="1"/>
    <col min="9770" max="9773" width="0" style="476" hidden="1" customWidth="1"/>
    <col min="9774" max="9774" width="11.7109375" style="476" customWidth="1"/>
    <col min="9775" max="9775" width="6.42578125" style="476" bestFit="1" customWidth="1"/>
    <col min="9776" max="9776" width="11.7109375" style="476" customWidth="1"/>
    <col min="9777" max="9777" width="0" style="476" hidden="1" customWidth="1"/>
    <col min="9778" max="9778" width="3.7109375" style="476" customWidth="1"/>
    <col min="9779" max="9779" width="11.140625" style="476" bestFit="1" customWidth="1"/>
    <col min="9780" max="9782" width="10.5703125" style="476"/>
    <col min="9783" max="9783" width="10.140625" style="476" customWidth="1"/>
    <col min="9784" max="10012" width="10.5703125" style="476"/>
    <col min="10013" max="10020" width="0" style="476" hidden="1" customWidth="1"/>
    <col min="10021" max="10023" width="3.7109375" style="476" customWidth="1"/>
    <col min="10024" max="10024" width="12.7109375" style="476" customWidth="1"/>
    <col min="10025" max="10025" width="47.42578125" style="476" customWidth="1"/>
    <col min="10026" max="10029" width="0" style="476" hidden="1" customWidth="1"/>
    <col min="10030" max="10030" width="11.7109375" style="476" customWidth="1"/>
    <col min="10031" max="10031" width="6.42578125" style="476" bestFit="1" customWidth="1"/>
    <col min="10032" max="10032" width="11.7109375" style="476" customWidth="1"/>
    <col min="10033" max="10033" width="0" style="476" hidden="1" customWidth="1"/>
    <col min="10034" max="10034" width="3.7109375" style="476" customWidth="1"/>
    <col min="10035" max="10035" width="11.140625" style="476" bestFit="1" customWidth="1"/>
    <col min="10036" max="10038" width="10.5703125" style="476"/>
    <col min="10039" max="10039" width="10.140625" style="476" customWidth="1"/>
    <col min="10040" max="10268" width="10.5703125" style="476"/>
    <col min="10269" max="10276" width="0" style="476" hidden="1" customWidth="1"/>
    <col min="10277" max="10279" width="3.7109375" style="476" customWidth="1"/>
    <col min="10280" max="10280" width="12.7109375" style="476" customWidth="1"/>
    <col min="10281" max="10281" width="47.42578125" style="476" customWidth="1"/>
    <col min="10282" max="10285" width="0" style="476" hidden="1" customWidth="1"/>
    <col min="10286" max="10286" width="11.7109375" style="476" customWidth="1"/>
    <col min="10287" max="10287" width="6.42578125" style="476" bestFit="1" customWidth="1"/>
    <col min="10288" max="10288" width="11.7109375" style="476" customWidth="1"/>
    <col min="10289" max="10289" width="0" style="476" hidden="1" customWidth="1"/>
    <col min="10290" max="10290" width="3.7109375" style="476" customWidth="1"/>
    <col min="10291" max="10291" width="11.140625" style="476" bestFit="1" customWidth="1"/>
    <col min="10292" max="10294" width="10.5703125" style="476"/>
    <col min="10295" max="10295" width="10.140625" style="476" customWidth="1"/>
    <col min="10296" max="10524" width="10.5703125" style="476"/>
    <col min="10525" max="10532" width="0" style="476" hidden="1" customWidth="1"/>
    <col min="10533" max="10535" width="3.7109375" style="476" customWidth="1"/>
    <col min="10536" max="10536" width="12.7109375" style="476" customWidth="1"/>
    <col min="10537" max="10537" width="47.42578125" style="476" customWidth="1"/>
    <col min="10538" max="10541" width="0" style="476" hidden="1" customWidth="1"/>
    <col min="10542" max="10542" width="11.7109375" style="476" customWidth="1"/>
    <col min="10543" max="10543" width="6.42578125" style="476" bestFit="1" customWidth="1"/>
    <col min="10544" max="10544" width="11.7109375" style="476" customWidth="1"/>
    <col min="10545" max="10545" width="0" style="476" hidden="1" customWidth="1"/>
    <col min="10546" max="10546" width="3.7109375" style="476" customWidth="1"/>
    <col min="10547" max="10547" width="11.140625" style="476" bestFit="1" customWidth="1"/>
    <col min="10548" max="10550" width="10.5703125" style="476"/>
    <col min="10551" max="10551" width="10.140625" style="476" customWidth="1"/>
    <col min="10552" max="10780" width="10.5703125" style="476"/>
    <col min="10781" max="10788" width="0" style="476" hidden="1" customWidth="1"/>
    <col min="10789" max="10791" width="3.7109375" style="476" customWidth="1"/>
    <col min="10792" max="10792" width="12.7109375" style="476" customWidth="1"/>
    <col min="10793" max="10793" width="47.42578125" style="476" customWidth="1"/>
    <col min="10794" max="10797" width="0" style="476" hidden="1" customWidth="1"/>
    <col min="10798" max="10798" width="11.7109375" style="476" customWidth="1"/>
    <col min="10799" max="10799" width="6.42578125" style="476" bestFit="1" customWidth="1"/>
    <col min="10800" max="10800" width="11.7109375" style="476" customWidth="1"/>
    <col min="10801" max="10801" width="0" style="476" hidden="1" customWidth="1"/>
    <col min="10802" max="10802" width="3.7109375" style="476" customWidth="1"/>
    <col min="10803" max="10803" width="11.140625" style="476" bestFit="1" customWidth="1"/>
    <col min="10804" max="10806" width="10.5703125" style="476"/>
    <col min="10807" max="10807" width="10.140625" style="476" customWidth="1"/>
    <col min="10808" max="11036" width="10.5703125" style="476"/>
    <col min="11037" max="11044" width="0" style="476" hidden="1" customWidth="1"/>
    <col min="11045" max="11047" width="3.7109375" style="476" customWidth="1"/>
    <col min="11048" max="11048" width="12.7109375" style="476" customWidth="1"/>
    <col min="11049" max="11049" width="47.42578125" style="476" customWidth="1"/>
    <col min="11050" max="11053" width="0" style="476" hidden="1" customWidth="1"/>
    <col min="11054" max="11054" width="11.7109375" style="476" customWidth="1"/>
    <col min="11055" max="11055" width="6.42578125" style="476" bestFit="1" customWidth="1"/>
    <col min="11056" max="11056" width="11.7109375" style="476" customWidth="1"/>
    <col min="11057" max="11057" width="0" style="476" hidden="1" customWidth="1"/>
    <col min="11058" max="11058" width="3.7109375" style="476" customWidth="1"/>
    <col min="11059" max="11059" width="11.140625" style="476" bestFit="1" customWidth="1"/>
    <col min="11060" max="11062" width="10.5703125" style="476"/>
    <col min="11063" max="11063" width="10.140625" style="476" customWidth="1"/>
    <col min="11064" max="11292" width="10.5703125" style="476"/>
    <col min="11293" max="11300" width="0" style="476" hidden="1" customWidth="1"/>
    <col min="11301" max="11303" width="3.7109375" style="476" customWidth="1"/>
    <col min="11304" max="11304" width="12.7109375" style="476" customWidth="1"/>
    <col min="11305" max="11305" width="47.42578125" style="476" customWidth="1"/>
    <col min="11306" max="11309" width="0" style="476" hidden="1" customWidth="1"/>
    <col min="11310" max="11310" width="11.7109375" style="476" customWidth="1"/>
    <col min="11311" max="11311" width="6.42578125" style="476" bestFit="1" customWidth="1"/>
    <col min="11312" max="11312" width="11.7109375" style="476" customWidth="1"/>
    <col min="11313" max="11313" width="0" style="476" hidden="1" customWidth="1"/>
    <col min="11314" max="11314" width="3.7109375" style="476" customWidth="1"/>
    <col min="11315" max="11315" width="11.140625" style="476" bestFit="1" customWidth="1"/>
    <col min="11316" max="11318" width="10.5703125" style="476"/>
    <col min="11319" max="11319" width="10.140625" style="476" customWidth="1"/>
    <col min="11320" max="11548" width="10.5703125" style="476"/>
    <col min="11549" max="11556" width="0" style="476" hidden="1" customWidth="1"/>
    <col min="11557" max="11559" width="3.7109375" style="476" customWidth="1"/>
    <col min="11560" max="11560" width="12.7109375" style="476" customWidth="1"/>
    <col min="11561" max="11561" width="47.42578125" style="476" customWidth="1"/>
    <col min="11562" max="11565" width="0" style="476" hidden="1" customWidth="1"/>
    <col min="11566" max="11566" width="11.7109375" style="476" customWidth="1"/>
    <col min="11567" max="11567" width="6.42578125" style="476" bestFit="1" customWidth="1"/>
    <col min="11568" max="11568" width="11.7109375" style="476" customWidth="1"/>
    <col min="11569" max="11569" width="0" style="476" hidden="1" customWidth="1"/>
    <col min="11570" max="11570" width="3.7109375" style="476" customWidth="1"/>
    <col min="11571" max="11571" width="11.140625" style="476" bestFit="1" customWidth="1"/>
    <col min="11572" max="11574" width="10.5703125" style="476"/>
    <col min="11575" max="11575" width="10.140625" style="476" customWidth="1"/>
    <col min="11576" max="11804" width="10.5703125" style="476"/>
    <col min="11805" max="11812" width="0" style="476" hidden="1" customWidth="1"/>
    <col min="11813" max="11815" width="3.7109375" style="476" customWidth="1"/>
    <col min="11816" max="11816" width="12.7109375" style="476" customWidth="1"/>
    <col min="11817" max="11817" width="47.42578125" style="476" customWidth="1"/>
    <col min="11818" max="11821" width="0" style="476" hidden="1" customWidth="1"/>
    <col min="11822" max="11822" width="11.7109375" style="476" customWidth="1"/>
    <col min="11823" max="11823" width="6.42578125" style="476" bestFit="1" customWidth="1"/>
    <col min="11824" max="11824" width="11.7109375" style="476" customWidth="1"/>
    <col min="11825" max="11825" width="0" style="476" hidden="1" customWidth="1"/>
    <col min="11826" max="11826" width="3.7109375" style="476" customWidth="1"/>
    <col min="11827" max="11827" width="11.140625" style="476" bestFit="1" customWidth="1"/>
    <col min="11828" max="11830" width="10.5703125" style="476"/>
    <col min="11831" max="11831" width="10.140625" style="476" customWidth="1"/>
    <col min="11832" max="12060" width="10.5703125" style="476"/>
    <col min="12061" max="12068" width="0" style="476" hidden="1" customWidth="1"/>
    <col min="12069" max="12071" width="3.7109375" style="476" customWidth="1"/>
    <col min="12072" max="12072" width="12.7109375" style="476" customWidth="1"/>
    <col min="12073" max="12073" width="47.42578125" style="476" customWidth="1"/>
    <col min="12074" max="12077" width="0" style="476" hidden="1" customWidth="1"/>
    <col min="12078" max="12078" width="11.7109375" style="476" customWidth="1"/>
    <col min="12079" max="12079" width="6.42578125" style="476" bestFit="1" customWidth="1"/>
    <col min="12080" max="12080" width="11.7109375" style="476" customWidth="1"/>
    <col min="12081" max="12081" width="0" style="476" hidden="1" customWidth="1"/>
    <col min="12082" max="12082" width="3.7109375" style="476" customWidth="1"/>
    <col min="12083" max="12083" width="11.140625" style="476" bestFit="1" customWidth="1"/>
    <col min="12084" max="12086" width="10.5703125" style="476"/>
    <col min="12087" max="12087" width="10.140625" style="476" customWidth="1"/>
    <col min="12088" max="12316" width="10.5703125" style="476"/>
    <col min="12317" max="12324" width="0" style="476" hidden="1" customWidth="1"/>
    <col min="12325" max="12327" width="3.7109375" style="476" customWidth="1"/>
    <col min="12328" max="12328" width="12.7109375" style="476" customWidth="1"/>
    <col min="12329" max="12329" width="47.42578125" style="476" customWidth="1"/>
    <col min="12330" max="12333" width="0" style="476" hidden="1" customWidth="1"/>
    <col min="12334" max="12334" width="11.7109375" style="476" customWidth="1"/>
    <col min="12335" max="12335" width="6.42578125" style="476" bestFit="1" customWidth="1"/>
    <col min="12336" max="12336" width="11.7109375" style="476" customWidth="1"/>
    <col min="12337" max="12337" width="0" style="476" hidden="1" customWidth="1"/>
    <col min="12338" max="12338" width="3.7109375" style="476" customWidth="1"/>
    <col min="12339" max="12339" width="11.140625" style="476" bestFit="1" customWidth="1"/>
    <col min="12340" max="12342" width="10.5703125" style="476"/>
    <col min="12343" max="12343" width="10.140625" style="476" customWidth="1"/>
    <col min="12344" max="12572" width="10.5703125" style="476"/>
    <col min="12573" max="12580" width="0" style="476" hidden="1" customWidth="1"/>
    <col min="12581" max="12583" width="3.7109375" style="476" customWidth="1"/>
    <col min="12584" max="12584" width="12.7109375" style="476" customWidth="1"/>
    <col min="12585" max="12585" width="47.42578125" style="476" customWidth="1"/>
    <col min="12586" max="12589" width="0" style="476" hidden="1" customWidth="1"/>
    <col min="12590" max="12590" width="11.7109375" style="476" customWidth="1"/>
    <col min="12591" max="12591" width="6.42578125" style="476" bestFit="1" customWidth="1"/>
    <col min="12592" max="12592" width="11.7109375" style="476" customWidth="1"/>
    <col min="12593" max="12593" width="0" style="476" hidden="1" customWidth="1"/>
    <col min="12594" max="12594" width="3.7109375" style="476" customWidth="1"/>
    <col min="12595" max="12595" width="11.140625" style="476" bestFit="1" customWidth="1"/>
    <col min="12596" max="12598" width="10.5703125" style="476"/>
    <col min="12599" max="12599" width="10.140625" style="476" customWidth="1"/>
    <col min="12600" max="12828" width="10.5703125" style="476"/>
    <col min="12829" max="12836" width="0" style="476" hidden="1" customWidth="1"/>
    <col min="12837" max="12839" width="3.7109375" style="476" customWidth="1"/>
    <col min="12840" max="12840" width="12.7109375" style="476" customWidth="1"/>
    <col min="12841" max="12841" width="47.42578125" style="476" customWidth="1"/>
    <col min="12842" max="12845" width="0" style="476" hidden="1" customWidth="1"/>
    <col min="12846" max="12846" width="11.7109375" style="476" customWidth="1"/>
    <col min="12847" max="12847" width="6.42578125" style="476" bestFit="1" customWidth="1"/>
    <col min="12848" max="12848" width="11.7109375" style="476" customWidth="1"/>
    <col min="12849" max="12849" width="0" style="476" hidden="1" customWidth="1"/>
    <col min="12850" max="12850" width="3.7109375" style="476" customWidth="1"/>
    <col min="12851" max="12851" width="11.140625" style="476" bestFit="1" customWidth="1"/>
    <col min="12852" max="12854" width="10.5703125" style="476"/>
    <col min="12855" max="12855" width="10.140625" style="476" customWidth="1"/>
    <col min="12856" max="13084" width="10.5703125" style="476"/>
    <col min="13085" max="13092" width="0" style="476" hidden="1" customWidth="1"/>
    <col min="13093" max="13095" width="3.7109375" style="476" customWidth="1"/>
    <col min="13096" max="13096" width="12.7109375" style="476" customWidth="1"/>
    <col min="13097" max="13097" width="47.42578125" style="476" customWidth="1"/>
    <col min="13098" max="13101" width="0" style="476" hidden="1" customWidth="1"/>
    <col min="13102" max="13102" width="11.7109375" style="476" customWidth="1"/>
    <col min="13103" max="13103" width="6.42578125" style="476" bestFit="1" customWidth="1"/>
    <col min="13104" max="13104" width="11.7109375" style="476" customWidth="1"/>
    <col min="13105" max="13105" width="0" style="476" hidden="1" customWidth="1"/>
    <col min="13106" max="13106" width="3.7109375" style="476" customWidth="1"/>
    <col min="13107" max="13107" width="11.140625" style="476" bestFit="1" customWidth="1"/>
    <col min="13108" max="13110" width="10.5703125" style="476"/>
    <col min="13111" max="13111" width="10.140625" style="476" customWidth="1"/>
    <col min="13112" max="13340" width="10.5703125" style="476"/>
    <col min="13341" max="13348" width="0" style="476" hidden="1" customWidth="1"/>
    <col min="13349" max="13351" width="3.7109375" style="476" customWidth="1"/>
    <col min="13352" max="13352" width="12.7109375" style="476" customWidth="1"/>
    <col min="13353" max="13353" width="47.42578125" style="476" customWidth="1"/>
    <col min="13354" max="13357" width="0" style="476" hidden="1" customWidth="1"/>
    <col min="13358" max="13358" width="11.7109375" style="476" customWidth="1"/>
    <col min="13359" max="13359" width="6.42578125" style="476" bestFit="1" customWidth="1"/>
    <col min="13360" max="13360" width="11.7109375" style="476" customWidth="1"/>
    <col min="13361" max="13361" width="0" style="476" hidden="1" customWidth="1"/>
    <col min="13362" max="13362" width="3.7109375" style="476" customWidth="1"/>
    <col min="13363" max="13363" width="11.140625" style="476" bestFit="1" customWidth="1"/>
    <col min="13364" max="13366" width="10.5703125" style="476"/>
    <col min="13367" max="13367" width="10.140625" style="476" customWidth="1"/>
    <col min="13368" max="13596" width="10.5703125" style="476"/>
    <col min="13597" max="13604" width="0" style="476" hidden="1" customWidth="1"/>
    <col min="13605" max="13607" width="3.7109375" style="476" customWidth="1"/>
    <col min="13608" max="13608" width="12.7109375" style="476" customWidth="1"/>
    <col min="13609" max="13609" width="47.42578125" style="476" customWidth="1"/>
    <col min="13610" max="13613" width="0" style="476" hidden="1" customWidth="1"/>
    <col min="13614" max="13614" width="11.7109375" style="476" customWidth="1"/>
    <col min="13615" max="13615" width="6.42578125" style="476" bestFit="1" customWidth="1"/>
    <col min="13616" max="13616" width="11.7109375" style="476" customWidth="1"/>
    <col min="13617" max="13617" width="0" style="476" hidden="1" customWidth="1"/>
    <col min="13618" max="13618" width="3.7109375" style="476" customWidth="1"/>
    <col min="13619" max="13619" width="11.140625" style="476" bestFit="1" customWidth="1"/>
    <col min="13620" max="13622" width="10.5703125" style="476"/>
    <col min="13623" max="13623" width="10.140625" style="476" customWidth="1"/>
    <col min="13624" max="13852" width="10.5703125" style="476"/>
    <col min="13853" max="13860" width="0" style="476" hidden="1" customWidth="1"/>
    <col min="13861" max="13863" width="3.7109375" style="476" customWidth="1"/>
    <col min="13864" max="13864" width="12.7109375" style="476" customWidth="1"/>
    <col min="13865" max="13865" width="47.42578125" style="476" customWidth="1"/>
    <col min="13866" max="13869" width="0" style="476" hidden="1" customWidth="1"/>
    <col min="13870" max="13870" width="11.7109375" style="476" customWidth="1"/>
    <col min="13871" max="13871" width="6.42578125" style="476" bestFit="1" customWidth="1"/>
    <col min="13872" max="13872" width="11.7109375" style="476" customWidth="1"/>
    <col min="13873" max="13873" width="0" style="476" hidden="1" customWidth="1"/>
    <col min="13874" max="13874" width="3.7109375" style="476" customWidth="1"/>
    <col min="13875" max="13875" width="11.140625" style="476" bestFit="1" customWidth="1"/>
    <col min="13876" max="13878" width="10.5703125" style="476"/>
    <col min="13879" max="13879" width="10.140625" style="476" customWidth="1"/>
    <col min="13880" max="14108" width="10.5703125" style="476"/>
    <col min="14109" max="14116" width="0" style="476" hidden="1" customWidth="1"/>
    <col min="14117" max="14119" width="3.7109375" style="476" customWidth="1"/>
    <col min="14120" max="14120" width="12.7109375" style="476" customWidth="1"/>
    <col min="14121" max="14121" width="47.42578125" style="476" customWidth="1"/>
    <col min="14122" max="14125" width="0" style="476" hidden="1" customWidth="1"/>
    <col min="14126" max="14126" width="11.7109375" style="476" customWidth="1"/>
    <col min="14127" max="14127" width="6.42578125" style="476" bestFit="1" customWidth="1"/>
    <col min="14128" max="14128" width="11.7109375" style="476" customWidth="1"/>
    <col min="14129" max="14129" width="0" style="476" hidden="1" customWidth="1"/>
    <col min="14130" max="14130" width="3.7109375" style="476" customWidth="1"/>
    <col min="14131" max="14131" width="11.140625" style="476" bestFit="1" customWidth="1"/>
    <col min="14132" max="14134" width="10.5703125" style="476"/>
    <col min="14135" max="14135" width="10.140625" style="476" customWidth="1"/>
    <col min="14136" max="14364" width="10.5703125" style="476"/>
    <col min="14365" max="14372" width="0" style="476" hidden="1" customWidth="1"/>
    <col min="14373" max="14375" width="3.7109375" style="476" customWidth="1"/>
    <col min="14376" max="14376" width="12.7109375" style="476" customWidth="1"/>
    <col min="14377" max="14377" width="47.42578125" style="476" customWidth="1"/>
    <col min="14378" max="14381" width="0" style="476" hidden="1" customWidth="1"/>
    <col min="14382" max="14382" width="11.7109375" style="476" customWidth="1"/>
    <col min="14383" max="14383" width="6.42578125" style="476" bestFit="1" customWidth="1"/>
    <col min="14384" max="14384" width="11.7109375" style="476" customWidth="1"/>
    <col min="14385" max="14385" width="0" style="476" hidden="1" customWidth="1"/>
    <col min="14386" max="14386" width="3.7109375" style="476" customWidth="1"/>
    <col min="14387" max="14387" width="11.140625" style="476" bestFit="1" customWidth="1"/>
    <col min="14388" max="14390" width="10.5703125" style="476"/>
    <col min="14391" max="14391" width="10.140625" style="476" customWidth="1"/>
    <col min="14392" max="14620" width="10.5703125" style="476"/>
    <col min="14621" max="14628" width="0" style="476" hidden="1" customWidth="1"/>
    <col min="14629" max="14631" width="3.7109375" style="476" customWidth="1"/>
    <col min="14632" max="14632" width="12.7109375" style="476" customWidth="1"/>
    <col min="14633" max="14633" width="47.42578125" style="476" customWidth="1"/>
    <col min="14634" max="14637" width="0" style="476" hidden="1" customWidth="1"/>
    <col min="14638" max="14638" width="11.7109375" style="476" customWidth="1"/>
    <col min="14639" max="14639" width="6.42578125" style="476" bestFit="1" customWidth="1"/>
    <col min="14640" max="14640" width="11.7109375" style="476" customWidth="1"/>
    <col min="14641" max="14641" width="0" style="476" hidden="1" customWidth="1"/>
    <col min="14642" max="14642" width="3.7109375" style="476" customWidth="1"/>
    <col min="14643" max="14643" width="11.140625" style="476" bestFit="1" customWidth="1"/>
    <col min="14644" max="14646" width="10.5703125" style="476"/>
    <col min="14647" max="14647" width="10.140625" style="476" customWidth="1"/>
    <col min="14648" max="14876" width="10.5703125" style="476"/>
    <col min="14877" max="14884" width="0" style="476" hidden="1" customWidth="1"/>
    <col min="14885" max="14887" width="3.7109375" style="476" customWidth="1"/>
    <col min="14888" max="14888" width="12.7109375" style="476" customWidth="1"/>
    <col min="14889" max="14889" width="47.42578125" style="476" customWidth="1"/>
    <col min="14890" max="14893" width="0" style="476" hidden="1" customWidth="1"/>
    <col min="14894" max="14894" width="11.7109375" style="476" customWidth="1"/>
    <col min="14895" max="14895" width="6.42578125" style="476" bestFit="1" customWidth="1"/>
    <col min="14896" max="14896" width="11.7109375" style="476" customWidth="1"/>
    <col min="14897" max="14897" width="0" style="476" hidden="1" customWidth="1"/>
    <col min="14898" max="14898" width="3.7109375" style="476" customWidth="1"/>
    <col min="14899" max="14899" width="11.140625" style="476" bestFit="1" customWidth="1"/>
    <col min="14900" max="14902" width="10.5703125" style="476"/>
    <col min="14903" max="14903" width="10.140625" style="476" customWidth="1"/>
    <col min="14904" max="15132" width="10.5703125" style="476"/>
    <col min="15133" max="15140" width="0" style="476" hidden="1" customWidth="1"/>
    <col min="15141" max="15143" width="3.7109375" style="476" customWidth="1"/>
    <col min="15144" max="15144" width="12.7109375" style="476" customWidth="1"/>
    <col min="15145" max="15145" width="47.42578125" style="476" customWidth="1"/>
    <col min="15146" max="15149" width="0" style="476" hidden="1" customWidth="1"/>
    <col min="15150" max="15150" width="11.7109375" style="476" customWidth="1"/>
    <col min="15151" max="15151" width="6.42578125" style="476" bestFit="1" customWidth="1"/>
    <col min="15152" max="15152" width="11.7109375" style="476" customWidth="1"/>
    <col min="15153" max="15153" width="0" style="476" hidden="1" customWidth="1"/>
    <col min="15154" max="15154" width="3.7109375" style="476" customWidth="1"/>
    <col min="15155" max="15155" width="11.140625" style="476" bestFit="1" customWidth="1"/>
    <col min="15156" max="15158" width="10.5703125" style="476"/>
    <col min="15159" max="15159" width="10.140625" style="476" customWidth="1"/>
    <col min="15160" max="15388" width="10.5703125" style="476"/>
    <col min="15389" max="15396" width="0" style="476" hidden="1" customWidth="1"/>
    <col min="15397" max="15399" width="3.7109375" style="476" customWidth="1"/>
    <col min="15400" max="15400" width="12.7109375" style="476" customWidth="1"/>
    <col min="15401" max="15401" width="47.42578125" style="476" customWidth="1"/>
    <col min="15402" max="15405" width="0" style="476" hidden="1" customWidth="1"/>
    <col min="15406" max="15406" width="11.7109375" style="476" customWidth="1"/>
    <col min="15407" max="15407" width="6.42578125" style="476" bestFit="1" customWidth="1"/>
    <col min="15408" max="15408" width="11.7109375" style="476" customWidth="1"/>
    <col min="15409" max="15409" width="0" style="476" hidden="1" customWidth="1"/>
    <col min="15410" max="15410" width="3.7109375" style="476" customWidth="1"/>
    <col min="15411" max="15411" width="11.140625" style="476" bestFit="1" customWidth="1"/>
    <col min="15412" max="15414" width="10.5703125" style="476"/>
    <col min="15415" max="15415" width="10.140625" style="476" customWidth="1"/>
    <col min="15416" max="15644" width="10.5703125" style="476"/>
    <col min="15645" max="15652" width="0" style="476" hidden="1" customWidth="1"/>
    <col min="15653" max="15655" width="3.7109375" style="476" customWidth="1"/>
    <col min="15656" max="15656" width="12.7109375" style="476" customWidth="1"/>
    <col min="15657" max="15657" width="47.42578125" style="476" customWidth="1"/>
    <col min="15658" max="15661" width="0" style="476" hidden="1" customWidth="1"/>
    <col min="15662" max="15662" width="11.7109375" style="476" customWidth="1"/>
    <col min="15663" max="15663" width="6.42578125" style="476" bestFit="1" customWidth="1"/>
    <col min="15664" max="15664" width="11.7109375" style="476" customWidth="1"/>
    <col min="15665" max="15665" width="0" style="476" hidden="1" customWidth="1"/>
    <col min="15666" max="15666" width="3.7109375" style="476" customWidth="1"/>
    <col min="15667" max="15667" width="11.140625" style="476" bestFit="1" customWidth="1"/>
    <col min="15668" max="15670" width="10.5703125" style="476"/>
    <col min="15671" max="15671" width="10.140625" style="476" customWidth="1"/>
    <col min="15672" max="15900" width="10.5703125" style="476"/>
    <col min="15901" max="15908" width="0" style="476" hidden="1" customWidth="1"/>
    <col min="15909" max="15911" width="3.7109375" style="476" customWidth="1"/>
    <col min="15912" max="15912" width="12.7109375" style="476" customWidth="1"/>
    <col min="15913" max="15913" width="47.42578125" style="476" customWidth="1"/>
    <col min="15914" max="15917" width="0" style="476" hidden="1" customWidth="1"/>
    <col min="15918" max="15918" width="11.7109375" style="476" customWidth="1"/>
    <col min="15919" max="15919" width="6.42578125" style="476" bestFit="1" customWidth="1"/>
    <col min="15920" max="15920" width="11.7109375" style="476" customWidth="1"/>
    <col min="15921" max="15921" width="0" style="476" hidden="1" customWidth="1"/>
    <col min="15922" max="15922" width="3.7109375" style="476" customWidth="1"/>
    <col min="15923" max="15923" width="11.140625" style="476" bestFit="1" customWidth="1"/>
    <col min="15924" max="15926" width="10.5703125" style="476"/>
    <col min="15927" max="15927" width="10.140625" style="476" customWidth="1"/>
    <col min="15928" max="16156" width="10.5703125" style="476"/>
    <col min="16157" max="16164" width="0" style="476" hidden="1" customWidth="1"/>
    <col min="16165" max="16167" width="3.7109375" style="476" customWidth="1"/>
    <col min="16168" max="16168" width="12.7109375" style="476" customWidth="1"/>
    <col min="16169" max="16169" width="47.42578125" style="476" customWidth="1"/>
    <col min="16170" max="16173" width="0" style="476" hidden="1" customWidth="1"/>
    <col min="16174" max="16174" width="11.7109375" style="476" customWidth="1"/>
    <col min="16175" max="16175" width="6.42578125" style="476" bestFit="1" customWidth="1"/>
    <col min="16176" max="16176" width="11.7109375" style="476" customWidth="1"/>
    <col min="16177" max="16177" width="0" style="476" hidden="1" customWidth="1"/>
    <col min="16178" max="16178" width="3.7109375" style="476" customWidth="1"/>
    <col min="16179" max="16179" width="11.140625" style="476" bestFit="1" customWidth="1"/>
    <col min="16180" max="16182" width="10.5703125" style="476"/>
    <col min="16183" max="16183" width="10.140625" style="476" customWidth="1"/>
    <col min="16184" max="16384" width="10.5703125" style="476"/>
  </cols>
  <sheetData>
    <row r="1" spans="7:62" hidden="1"/>
    <row r="2" spans="7:62" hidden="1"/>
    <row r="3" spans="7:62" hidden="1"/>
    <row r="4" spans="7:62" ht="3" customHeight="1">
      <c r="J4" s="481"/>
      <c r="K4" s="481"/>
      <c r="L4" s="477"/>
      <c r="M4" s="477"/>
      <c r="N4" s="477"/>
      <c r="O4" s="484"/>
      <c r="P4" s="484"/>
      <c r="Q4" s="484"/>
      <c r="R4" s="484"/>
      <c r="S4" s="484"/>
      <c r="T4" s="484"/>
      <c r="U4" s="477"/>
      <c r="V4" s="998"/>
      <c r="W4" s="998"/>
      <c r="X4" s="998"/>
      <c r="Y4" s="998"/>
      <c r="Z4" s="998"/>
      <c r="AA4" s="998"/>
      <c r="AB4" s="991"/>
      <c r="AC4" s="998"/>
      <c r="AD4" s="998"/>
      <c r="AE4" s="998"/>
      <c r="AF4" s="998"/>
      <c r="AG4" s="998"/>
      <c r="AH4" s="998"/>
      <c r="AI4" s="991"/>
      <c r="AJ4" s="998"/>
      <c r="AK4" s="998"/>
      <c r="AL4" s="998"/>
      <c r="AM4" s="998"/>
      <c r="AN4" s="998"/>
      <c r="AO4" s="998"/>
      <c r="AP4" s="991"/>
      <c r="AQ4" s="998"/>
      <c r="AR4" s="998"/>
      <c r="AS4" s="998"/>
      <c r="AT4" s="998"/>
      <c r="AU4" s="998"/>
      <c r="AV4" s="998"/>
      <c r="AW4" s="991"/>
    </row>
    <row r="5" spans="7:62" ht="22.5" customHeight="1">
      <c r="J5" s="481"/>
      <c r="K5" s="481"/>
      <c r="L5" s="1233" t="s">
        <v>657</v>
      </c>
      <c r="M5" s="1233"/>
      <c r="N5" s="1233"/>
      <c r="O5" s="1233"/>
      <c r="P5" s="1233"/>
      <c r="Q5" s="1233"/>
      <c r="R5" s="1233"/>
      <c r="S5" s="1233"/>
      <c r="T5" s="1233"/>
      <c r="U5" s="497"/>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row>
    <row r="6" spans="7:62" ht="3" customHeight="1">
      <c r="J6" s="481"/>
      <c r="K6" s="481"/>
      <c r="L6" s="477"/>
      <c r="M6" s="477"/>
      <c r="N6" s="477"/>
      <c r="O6" s="480"/>
      <c r="P6" s="480"/>
      <c r="Q6" s="480"/>
      <c r="R6" s="480"/>
      <c r="S6" s="480"/>
      <c r="T6" s="480"/>
      <c r="U6" s="477"/>
      <c r="V6" s="755"/>
      <c r="W6" s="755"/>
      <c r="X6" s="755"/>
      <c r="Y6" s="755"/>
      <c r="Z6" s="755"/>
      <c r="AA6" s="755"/>
      <c r="AB6" s="991"/>
      <c r="AC6" s="755"/>
      <c r="AD6" s="755"/>
      <c r="AE6" s="755"/>
      <c r="AF6" s="755"/>
      <c r="AG6" s="755"/>
      <c r="AH6" s="755"/>
      <c r="AI6" s="991"/>
      <c r="AJ6" s="755"/>
      <c r="AK6" s="755"/>
      <c r="AL6" s="755"/>
      <c r="AM6" s="755"/>
      <c r="AN6" s="755"/>
      <c r="AO6" s="755"/>
      <c r="AP6" s="991"/>
      <c r="AQ6" s="755"/>
      <c r="AR6" s="755"/>
      <c r="AS6" s="755"/>
      <c r="AT6" s="755"/>
      <c r="AU6" s="755"/>
      <c r="AV6" s="755"/>
      <c r="AW6" s="991"/>
    </row>
    <row r="7" spans="7:62" s="523" customFormat="1" ht="22.5">
      <c r="G7" s="531"/>
      <c r="H7" s="531"/>
      <c r="I7" s="531"/>
      <c r="J7" s="529"/>
      <c r="K7" s="529"/>
      <c r="L7" s="524"/>
      <c r="M7" s="617" t="s">
        <v>502</v>
      </c>
      <c r="N7" s="666"/>
      <c r="O7" s="1251" t="str">
        <f>IF(NameOrPr_ch="",IF(NameOrPr="","",NameOrPr),NameOrPr_ch)</f>
        <v>Региональная служба по тарифам Ростовской области</v>
      </c>
      <c r="P7" s="1252"/>
      <c r="Q7" s="1252"/>
      <c r="R7" s="1252"/>
      <c r="S7" s="1252"/>
      <c r="T7" s="1253"/>
      <c r="U7" s="669"/>
      <c r="V7"/>
      <c r="W7"/>
      <c r="X7"/>
      <c r="Y7"/>
      <c r="Z7"/>
      <c r="AA7"/>
      <c r="AB7"/>
      <c r="AC7"/>
      <c r="AD7"/>
      <c r="AE7"/>
      <c r="AF7"/>
      <c r="AG7"/>
      <c r="AH7"/>
      <c r="AI7"/>
      <c r="AJ7"/>
      <c r="AK7"/>
      <c r="AL7"/>
      <c r="AM7"/>
      <c r="AN7"/>
      <c r="AO7"/>
      <c r="AP7"/>
      <c r="AQ7"/>
      <c r="AR7"/>
      <c r="AS7"/>
      <c r="AT7"/>
      <c r="AU7"/>
      <c r="AV7"/>
      <c r="AW7"/>
      <c r="AZ7" s="585"/>
      <c r="BA7" s="585"/>
      <c r="BB7" s="585"/>
      <c r="BC7" s="585"/>
      <c r="BD7" s="585"/>
      <c r="BE7" s="585"/>
      <c r="BF7" s="585"/>
      <c r="BG7" s="585"/>
      <c r="BH7" s="585"/>
      <c r="BI7" s="585"/>
      <c r="BJ7" s="585"/>
    </row>
    <row r="8" spans="7:62" s="491" customFormat="1" ht="18.75">
      <c r="G8" s="490"/>
      <c r="H8" s="490"/>
      <c r="L8" s="499"/>
      <c r="M8" s="617" t="s">
        <v>596</v>
      </c>
      <c r="N8" s="666"/>
      <c r="O8" s="1251" t="str">
        <f>IF(datePr_ch="",IF(datePr="","",datePr),datePr_ch)</f>
        <v>25.11.2020</v>
      </c>
      <c r="P8" s="1252"/>
      <c r="Q8" s="1252"/>
      <c r="R8" s="1252"/>
      <c r="S8" s="1252"/>
      <c r="T8" s="1253"/>
      <c r="U8" s="667"/>
      <c r="V8"/>
      <c r="W8"/>
      <c r="X8"/>
      <c r="Y8"/>
      <c r="Z8"/>
      <c r="AA8"/>
      <c r="AB8"/>
      <c r="AC8"/>
      <c r="AD8"/>
      <c r="AE8"/>
      <c r="AF8"/>
      <c r="AG8"/>
      <c r="AH8"/>
      <c r="AI8"/>
      <c r="AJ8"/>
      <c r="AK8"/>
      <c r="AL8"/>
      <c r="AM8"/>
      <c r="AN8"/>
      <c r="AO8"/>
      <c r="AP8"/>
      <c r="AQ8"/>
      <c r="AR8"/>
      <c r="AS8"/>
      <c r="AT8"/>
      <c r="AU8"/>
      <c r="AV8"/>
      <c r="AW8"/>
      <c r="AZ8" s="505"/>
      <c r="BA8" s="505"/>
      <c r="BB8" s="505"/>
      <c r="BC8" s="505"/>
      <c r="BD8" s="505"/>
      <c r="BE8" s="505"/>
      <c r="BF8" s="505"/>
      <c r="BG8" s="505"/>
      <c r="BH8" s="505"/>
      <c r="BI8" s="505"/>
      <c r="BJ8" s="505"/>
    </row>
    <row r="9" spans="7:62" s="491" customFormat="1" ht="18.75">
      <c r="G9" s="490"/>
      <c r="H9" s="490"/>
      <c r="L9" s="552"/>
      <c r="M9" s="617" t="s">
        <v>595</v>
      </c>
      <c r="N9" s="666"/>
      <c r="O9" s="1251" t="str">
        <f>IF(numberPr_ch="",IF(numberPr="","",numberPr),numberPr_ch)</f>
        <v>47/40</v>
      </c>
      <c r="P9" s="1252"/>
      <c r="Q9" s="1252"/>
      <c r="R9" s="1252"/>
      <c r="S9" s="1252"/>
      <c r="T9" s="1253"/>
      <c r="U9" s="667"/>
      <c r="V9"/>
      <c r="W9"/>
      <c r="X9"/>
      <c r="Y9"/>
      <c r="Z9"/>
      <c r="AA9"/>
      <c r="AB9"/>
      <c r="AC9"/>
      <c r="AD9"/>
      <c r="AE9"/>
      <c r="AF9"/>
      <c r="AG9"/>
      <c r="AH9"/>
      <c r="AI9"/>
      <c r="AJ9"/>
      <c r="AK9"/>
      <c r="AL9"/>
      <c r="AM9"/>
      <c r="AN9"/>
      <c r="AO9"/>
      <c r="AP9"/>
      <c r="AQ9"/>
      <c r="AR9"/>
      <c r="AS9"/>
      <c r="AT9"/>
      <c r="AU9"/>
      <c r="AV9"/>
      <c r="AW9"/>
      <c r="AZ9" s="505"/>
      <c r="BA9" s="505"/>
      <c r="BB9" s="505"/>
      <c r="BC9" s="505"/>
      <c r="BD9" s="505"/>
      <c r="BE9" s="505"/>
      <c r="BF9" s="505"/>
      <c r="BG9" s="505"/>
      <c r="BH9" s="505"/>
      <c r="BI9" s="505"/>
      <c r="BJ9" s="505"/>
    </row>
    <row r="10" spans="7:62" s="491" customFormat="1" ht="18.75">
      <c r="G10" s="490"/>
      <c r="H10" s="490"/>
      <c r="L10" s="552"/>
      <c r="M10" s="617" t="s">
        <v>501</v>
      </c>
      <c r="N10" s="666"/>
      <c r="O10" s="1251" t="str">
        <f>IF(IstPub_ch="",IF(IstPub="","",IstPub),IstPub_ch)</f>
        <v>www.rst.donland.ru</v>
      </c>
      <c r="P10" s="1252"/>
      <c r="Q10" s="1252"/>
      <c r="R10" s="1252"/>
      <c r="S10" s="1252"/>
      <c r="T10" s="1253"/>
      <c r="U10" s="667"/>
      <c r="V10"/>
      <c r="W10"/>
      <c r="X10"/>
      <c r="Y10"/>
      <c r="Z10"/>
      <c r="AA10"/>
      <c r="AB10"/>
      <c r="AC10"/>
      <c r="AD10"/>
      <c r="AE10"/>
      <c r="AF10"/>
      <c r="AG10"/>
      <c r="AH10"/>
      <c r="AI10"/>
      <c r="AJ10"/>
      <c r="AK10"/>
      <c r="AL10"/>
      <c r="AM10"/>
      <c r="AN10"/>
      <c r="AO10"/>
      <c r="AP10"/>
      <c r="AQ10"/>
      <c r="AR10"/>
      <c r="AS10"/>
      <c r="AT10"/>
      <c r="AU10"/>
      <c r="AV10"/>
      <c r="AW10"/>
      <c r="AZ10" s="505"/>
      <c r="BA10" s="505"/>
      <c r="BB10" s="505"/>
      <c r="BC10" s="505"/>
      <c r="BD10" s="505"/>
      <c r="BE10" s="505"/>
      <c r="BF10" s="505"/>
      <c r="BG10" s="505"/>
      <c r="BH10" s="505"/>
      <c r="BI10" s="505"/>
      <c r="BJ10" s="505"/>
    </row>
    <row r="11" spans="7:62" s="491" customFormat="1" ht="11.25" hidden="1">
      <c r="G11" s="490"/>
      <c r="H11" s="490"/>
      <c r="L11" s="1234"/>
      <c r="M11" s="1234"/>
      <c r="N11" s="488"/>
      <c r="O11" s="1257"/>
      <c r="P11" s="1257"/>
      <c r="Q11" s="1257"/>
      <c r="R11" s="1257"/>
      <c r="S11" s="1257"/>
      <c r="T11" s="1257"/>
      <c r="U11" s="503" t="s">
        <v>373</v>
      </c>
      <c r="V11" s="1257"/>
      <c r="W11" s="1257"/>
      <c r="X11" s="1257"/>
      <c r="Y11" s="1257"/>
      <c r="Z11" s="1257"/>
      <c r="AA11" s="1257"/>
      <c r="AB11" s="1011" t="s">
        <v>373</v>
      </c>
      <c r="AC11" s="1257"/>
      <c r="AD11" s="1257"/>
      <c r="AE11" s="1257"/>
      <c r="AF11" s="1257"/>
      <c r="AG11" s="1257"/>
      <c r="AH11" s="1257"/>
      <c r="AI11" s="1011" t="s">
        <v>373</v>
      </c>
      <c r="AJ11" s="1257"/>
      <c r="AK11" s="1257"/>
      <c r="AL11" s="1257"/>
      <c r="AM11" s="1257"/>
      <c r="AN11" s="1257"/>
      <c r="AO11" s="1257"/>
      <c r="AP11" s="1011" t="s">
        <v>373</v>
      </c>
      <c r="AQ11" s="1257"/>
      <c r="AR11" s="1257"/>
      <c r="AS11" s="1257"/>
      <c r="AT11" s="1257"/>
      <c r="AU11" s="1257"/>
      <c r="AV11" s="1257"/>
      <c r="AW11" s="1011" t="s">
        <v>373</v>
      </c>
      <c r="AZ11" s="505"/>
      <c r="BA11" s="505"/>
      <c r="BB11" s="505"/>
      <c r="BC11" s="505"/>
      <c r="BD11" s="505"/>
      <c r="BE11" s="505"/>
      <c r="BF11" s="505"/>
      <c r="BG11" s="505"/>
      <c r="BH11" s="505"/>
      <c r="BI11" s="505"/>
      <c r="BJ11" s="505"/>
    </row>
    <row r="12" spans="7:62">
      <c r="J12" s="481"/>
      <c r="K12" s="481"/>
      <c r="L12" s="477"/>
      <c r="M12" s="477"/>
      <c r="N12" s="477"/>
      <c r="O12" s="1255"/>
      <c r="P12" s="1255"/>
      <c r="Q12" s="1255"/>
      <c r="R12" s="1255"/>
      <c r="S12" s="1255"/>
      <c r="T12" s="1255"/>
      <c r="U12" s="1255"/>
      <c r="V12" s="1255" t="s">
        <v>2313</v>
      </c>
      <c r="W12" s="1255"/>
      <c r="X12" s="1255"/>
      <c r="Y12" s="1255"/>
      <c r="Z12" s="1255"/>
      <c r="AA12" s="1255"/>
      <c r="AB12" s="1255"/>
      <c r="AC12" s="1255" t="s">
        <v>2313</v>
      </c>
      <c r="AD12" s="1255"/>
      <c r="AE12" s="1255"/>
      <c r="AF12" s="1255"/>
      <c r="AG12" s="1255"/>
      <c r="AH12" s="1255"/>
      <c r="AI12" s="1255"/>
      <c r="AJ12" s="1255" t="s">
        <v>2313</v>
      </c>
      <c r="AK12" s="1255"/>
      <c r="AL12" s="1255"/>
      <c r="AM12" s="1255"/>
      <c r="AN12" s="1255"/>
      <c r="AO12" s="1255"/>
      <c r="AP12" s="1255"/>
      <c r="AQ12" s="1255" t="s">
        <v>2313</v>
      </c>
      <c r="AR12" s="1255"/>
      <c r="AS12" s="1255"/>
      <c r="AT12" s="1255"/>
      <c r="AU12" s="1255"/>
      <c r="AV12" s="1255"/>
      <c r="AW12" s="1255"/>
    </row>
    <row r="13" spans="7:62">
      <c r="J13" s="481"/>
      <c r="K13" s="481"/>
      <c r="L13" s="1153" t="s">
        <v>454</v>
      </c>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1153"/>
      <c r="AM13" s="1153"/>
      <c r="AN13" s="1153"/>
      <c r="AO13" s="1153"/>
      <c r="AP13" s="1153"/>
      <c r="AQ13" s="1153"/>
      <c r="AR13" s="1153"/>
      <c r="AS13" s="1153"/>
      <c r="AT13" s="1153"/>
      <c r="AU13" s="1153"/>
      <c r="AV13" s="1153"/>
      <c r="AW13" s="1153"/>
      <c r="AX13" s="1153"/>
      <c r="AY13" s="1153" t="s">
        <v>455</v>
      </c>
    </row>
    <row r="14" spans="7:62" ht="14.25" customHeight="1">
      <c r="J14" s="481"/>
      <c r="K14" s="481"/>
      <c r="L14" s="1217" t="s">
        <v>92</v>
      </c>
      <c r="M14" s="1217" t="s">
        <v>639</v>
      </c>
      <c r="N14" s="521"/>
      <c r="O14" s="1218" t="s">
        <v>641</v>
      </c>
      <c r="P14" s="1219"/>
      <c r="Q14" s="1219"/>
      <c r="R14" s="1219"/>
      <c r="S14" s="1219"/>
      <c r="T14" s="1220"/>
      <c r="U14" s="1228" t="s">
        <v>341</v>
      </c>
      <c r="V14" s="1218" t="s">
        <v>641</v>
      </c>
      <c r="W14" s="1219"/>
      <c r="X14" s="1219"/>
      <c r="Y14" s="1219"/>
      <c r="Z14" s="1219"/>
      <c r="AA14" s="1220"/>
      <c r="AB14" s="1228" t="s">
        <v>341</v>
      </c>
      <c r="AC14" s="1218" t="s">
        <v>641</v>
      </c>
      <c r="AD14" s="1219"/>
      <c r="AE14" s="1219"/>
      <c r="AF14" s="1219"/>
      <c r="AG14" s="1219"/>
      <c r="AH14" s="1220"/>
      <c r="AI14" s="1228" t="s">
        <v>341</v>
      </c>
      <c r="AJ14" s="1218" t="s">
        <v>641</v>
      </c>
      <c r="AK14" s="1219"/>
      <c r="AL14" s="1219"/>
      <c r="AM14" s="1219"/>
      <c r="AN14" s="1219"/>
      <c r="AO14" s="1220"/>
      <c r="AP14" s="1228" t="s">
        <v>341</v>
      </c>
      <c r="AQ14" s="1218" t="s">
        <v>641</v>
      </c>
      <c r="AR14" s="1219"/>
      <c r="AS14" s="1219"/>
      <c r="AT14" s="1219"/>
      <c r="AU14" s="1219"/>
      <c r="AV14" s="1220"/>
      <c r="AW14" s="1228" t="s">
        <v>341</v>
      </c>
      <c r="AX14" s="1214" t="s">
        <v>275</v>
      </c>
      <c r="AY14" s="1153"/>
    </row>
    <row r="15" spans="7:62" s="523" customFormat="1" ht="14.25" customHeight="1">
      <c r="G15" s="531"/>
      <c r="H15" s="531"/>
      <c r="I15" s="531"/>
      <c r="J15" s="529"/>
      <c r="K15" s="529"/>
      <c r="L15" s="1217"/>
      <c r="M15" s="1217"/>
      <c r="N15" s="521"/>
      <c r="O15" s="1223" t="s">
        <v>605</v>
      </c>
      <c r="P15" s="1221" t="s">
        <v>271</v>
      </c>
      <c r="Q15" s="1222"/>
      <c r="R15" s="1226" t="s">
        <v>654</v>
      </c>
      <c r="S15" s="1226"/>
      <c r="T15" s="1227"/>
      <c r="U15" s="1229"/>
      <c r="V15" s="1223" t="s">
        <v>605</v>
      </c>
      <c r="W15" s="1221" t="s">
        <v>271</v>
      </c>
      <c r="X15" s="1222"/>
      <c r="Y15" s="1226" t="s">
        <v>654</v>
      </c>
      <c r="Z15" s="1226"/>
      <c r="AA15" s="1227"/>
      <c r="AB15" s="1229"/>
      <c r="AC15" s="1223" t="s">
        <v>605</v>
      </c>
      <c r="AD15" s="1221" t="s">
        <v>271</v>
      </c>
      <c r="AE15" s="1222"/>
      <c r="AF15" s="1226" t="s">
        <v>654</v>
      </c>
      <c r="AG15" s="1226"/>
      <c r="AH15" s="1227"/>
      <c r="AI15" s="1229"/>
      <c r="AJ15" s="1223" t="s">
        <v>605</v>
      </c>
      <c r="AK15" s="1221" t="s">
        <v>271</v>
      </c>
      <c r="AL15" s="1222"/>
      <c r="AM15" s="1226" t="s">
        <v>654</v>
      </c>
      <c r="AN15" s="1226"/>
      <c r="AO15" s="1227"/>
      <c r="AP15" s="1229"/>
      <c r="AQ15" s="1223" t="s">
        <v>605</v>
      </c>
      <c r="AR15" s="1221" t="s">
        <v>271</v>
      </c>
      <c r="AS15" s="1222"/>
      <c r="AT15" s="1226" t="s">
        <v>654</v>
      </c>
      <c r="AU15" s="1226"/>
      <c r="AV15" s="1227"/>
      <c r="AW15" s="1229"/>
      <c r="AX15" s="1215"/>
      <c r="AY15" s="1153"/>
      <c r="AZ15" s="585"/>
      <c r="BA15" s="585"/>
      <c r="BB15" s="585"/>
      <c r="BC15" s="585"/>
      <c r="BD15" s="585"/>
      <c r="BE15" s="585"/>
      <c r="BF15" s="585"/>
      <c r="BG15" s="585"/>
      <c r="BH15" s="585"/>
      <c r="BI15" s="585"/>
      <c r="BJ15" s="585"/>
    </row>
    <row r="16" spans="7:62" ht="33.75">
      <c r="J16" s="481"/>
      <c r="K16" s="481"/>
      <c r="L16" s="1217"/>
      <c r="M16" s="1217"/>
      <c r="N16" s="520"/>
      <c r="O16" s="1224"/>
      <c r="P16" s="535" t="s">
        <v>765</v>
      </c>
      <c r="Q16" s="535" t="s">
        <v>766</v>
      </c>
      <c r="R16" s="536" t="s">
        <v>274</v>
      </c>
      <c r="S16" s="1212" t="s">
        <v>273</v>
      </c>
      <c r="T16" s="1213"/>
      <c r="U16" s="1230"/>
      <c r="V16" s="1224"/>
      <c r="W16" s="756" t="s">
        <v>765</v>
      </c>
      <c r="X16" s="756" t="s">
        <v>766</v>
      </c>
      <c r="Y16" s="1109" t="s">
        <v>274</v>
      </c>
      <c r="Z16" s="1212" t="s">
        <v>273</v>
      </c>
      <c r="AA16" s="1213"/>
      <c r="AB16" s="1230"/>
      <c r="AC16" s="1224"/>
      <c r="AD16" s="756" t="s">
        <v>765</v>
      </c>
      <c r="AE16" s="756" t="s">
        <v>766</v>
      </c>
      <c r="AF16" s="1109" t="s">
        <v>274</v>
      </c>
      <c r="AG16" s="1212" t="s">
        <v>273</v>
      </c>
      <c r="AH16" s="1213"/>
      <c r="AI16" s="1230"/>
      <c r="AJ16" s="1224"/>
      <c r="AK16" s="756" t="s">
        <v>765</v>
      </c>
      <c r="AL16" s="756" t="s">
        <v>766</v>
      </c>
      <c r="AM16" s="1109" t="s">
        <v>274</v>
      </c>
      <c r="AN16" s="1212" t="s">
        <v>273</v>
      </c>
      <c r="AO16" s="1213"/>
      <c r="AP16" s="1230"/>
      <c r="AQ16" s="1224"/>
      <c r="AR16" s="756" t="s">
        <v>765</v>
      </c>
      <c r="AS16" s="756" t="s">
        <v>766</v>
      </c>
      <c r="AT16" s="1109" t="s">
        <v>274</v>
      </c>
      <c r="AU16" s="1212" t="s">
        <v>273</v>
      </c>
      <c r="AV16" s="1213"/>
      <c r="AW16" s="1230"/>
      <c r="AX16" s="1216"/>
      <c r="AY16" s="1153"/>
    </row>
    <row r="17" spans="1:62">
      <c r="J17" s="481"/>
      <c r="K17" s="489">
        <v>1</v>
      </c>
      <c r="L17" s="478" t="s">
        <v>93</v>
      </c>
      <c r="M17" s="478" t="s">
        <v>49</v>
      </c>
      <c r="N17" s="496" t="s">
        <v>49</v>
      </c>
      <c r="O17" s="487">
        <f ca="1">OFFSET(O17,0,-1)+1</f>
        <v>3</v>
      </c>
      <c r="P17" s="487">
        <f ca="1">OFFSET(P17,0,-1)+1</f>
        <v>4</v>
      </c>
      <c r="Q17" s="487">
        <f ca="1">OFFSET(Q17,0,-1)+1</f>
        <v>5</v>
      </c>
      <c r="R17" s="487">
        <f ca="1">OFFSET(R17,0,-1)+1</f>
        <v>6</v>
      </c>
      <c r="S17" s="1235">
        <f ca="1">OFFSET(S17,0,-1)+1</f>
        <v>7</v>
      </c>
      <c r="T17" s="1235"/>
      <c r="U17" s="487">
        <f ca="1">OFFSET(U17,0,-2)+1</f>
        <v>8</v>
      </c>
      <c r="V17" s="1110">
        <f ca="1">OFFSET(V17,0,-1)+1</f>
        <v>9</v>
      </c>
      <c r="W17" s="1110">
        <f ca="1">OFFSET(W17,0,-1)+1</f>
        <v>10</v>
      </c>
      <c r="X17" s="1110">
        <f ca="1">OFFSET(X17,0,-1)+1</f>
        <v>11</v>
      </c>
      <c r="Y17" s="1110">
        <f ca="1">OFFSET(Y17,0,-1)+1</f>
        <v>12</v>
      </c>
      <c r="Z17" s="1235">
        <f ca="1">OFFSET(Z17,0,-1)+1</f>
        <v>13</v>
      </c>
      <c r="AA17" s="1235"/>
      <c r="AB17" s="1110">
        <f ca="1">OFFSET(AB17,0,-2)+1</f>
        <v>14</v>
      </c>
      <c r="AC17" s="1110">
        <f ca="1">OFFSET(AC17,0,-1)+1</f>
        <v>15</v>
      </c>
      <c r="AD17" s="1110">
        <f ca="1">OFFSET(AD17,0,-1)+1</f>
        <v>16</v>
      </c>
      <c r="AE17" s="1110">
        <f ca="1">OFFSET(AE17,0,-1)+1</f>
        <v>17</v>
      </c>
      <c r="AF17" s="1110">
        <f ca="1">OFFSET(AF17,0,-1)+1</f>
        <v>18</v>
      </c>
      <c r="AG17" s="1235">
        <f ca="1">OFFSET(AG17,0,-1)+1</f>
        <v>19</v>
      </c>
      <c r="AH17" s="1235"/>
      <c r="AI17" s="1110">
        <f ca="1">OFFSET(AI17,0,-2)+1</f>
        <v>20</v>
      </c>
      <c r="AJ17" s="1110">
        <f ca="1">OFFSET(AJ17,0,-1)+1</f>
        <v>21</v>
      </c>
      <c r="AK17" s="1110">
        <f ca="1">OFFSET(AK17,0,-1)+1</f>
        <v>22</v>
      </c>
      <c r="AL17" s="1110">
        <f ca="1">OFFSET(AL17,0,-1)+1</f>
        <v>23</v>
      </c>
      <c r="AM17" s="1110">
        <f ca="1">OFFSET(AM17,0,-1)+1</f>
        <v>24</v>
      </c>
      <c r="AN17" s="1235">
        <f ca="1">OFFSET(AN17,0,-1)+1</f>
        <v>25</v>
      </c>
      <c r="AO17" s="1235"/>
      <c r="AP17" s="1110">
        <f ca="1">OFFSET(AP17,0,-2)+1</f>
        <v>26</v>
      </c>
      <c r="AQ17" s="1110">
        <f ca="1">OFFSET(AQ17,0,-1)+1</f>
        <v>27</v>
      </c>
      <c r="AR17" s="1110">
        <f ca="1">OFFSET(AR17,0,-1)+1</f>
        <v>28</v>
      </c>
      <c r="AS17" s="1110">
        <f ca="1">OFFSET(AS17,0,-1)+1</f>
        <v>29</v>
      </c>
      <c r="AT17" s="1110">
        <f ca="1">OFFSET(AT17,0,-1)+1</f>
        <v>30</v>
      </c>
      <c r="AU17" s="1235">
        <f ca="1">OFFSET(AU17,0,-1)+1</f>
        <v>31</v>
      </c>
      <c r="AV17" s="1235"/>
      <c r="AW17" s="1110">
        <f ca="1">OFFSET(AW17,0,-2)+1</f>
        <v>32</v>
      </c>
      <c r="AX17" s="495">
        <f ca="1">OFFSET(AX17,0,-1)</f>
        <v>32</v>
      </c>
      <c r="AY17" s="487">
        <f ca="1">OFFSET(AY17,0,-1)+1</f>
        <v>33</v>
      </c>
    </row>
    <row r="18" spans="1:62" ht="22.5">
      <c r="A18" s="1236">
        <v>1</v>
      </c>
      <c r="B18" s="940"/>
      <c r="C18" s="940"/>
      <c r="D18" s="940"/>
      <c r="E18" s="941"/>
      <c r="F18" s="942"/>
      <c r="G18" s="942"/>
      <c r="H18" s="942"/>
      <c r="I18" s="943"/>
      <c r="J18" s="938"/>
      <c r="K18" s="945"/>
      <c r="L18" s="593">
        <f>mergeValue(A18)</f>
        <v>1</v>
      </c>
      <c r="M18" s="641" t="s">
        <v>20</v>
      </c>
      <c r="N18" s="580"/>
      <c r="O18" s="1248"/>
      <c r="P18" s="1248"/>
      <c r="Q18" s="1248"/>
      <c r="R18" s="1248"/>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1248"/>
      <c r="AS18" s="1248"/>
      <c r="AT18" s="1248"/>
      <c r="AU18" s="1248"/>
      <c r="AV18" s="1248"/>
      <c r="AW18" s="1248"/>
      <c r="AX18" s="1248"/>
      <c r="AY18" s="630" t="s">
        <v>658</v>
      </c>
    </row>
    <row r="19" spans="1:62" hidden="1">
      <c r="A19" s="1236"/>
      <c r="B19" s="1236">
        <v>1</v>
      </c>
      <c r="C19" s="940"/>
      <c r="D19" s="940"/>
      <c r="E19" s="942"/>
      <c r="F19" s="942"/>
      <c r="G19" s="942"/>
      <c r="H19" s="942"/>
      <c r="I19" s="937"/>
      <c r="J19" s="936"/>
      <c r="K19" s="939"/>
      <c r="L19" s="593" t="str">
        <f>mergeValue(A19) &amp;"."&amp; mergeValue(B19)</f>
        <v>1.1</v>
      </c>
      <c r="M19" s="546"/>
      <c r="N19" s="580"/>
      <c r="O19" s="1248"/>
      <c r="P19" s="1248"/>
      <c r="Q19" s="1248"/>
      <c r="R19" s="1248"/>
      <c r="S19" s="1248"/>
      <c r="T19" s="1248"/>
      <c r="U19" s="1248"/>
      <c r="V19" s="1248"/>
      <c r="W19" s="1248"/>
      <c r="X19" s="1248"/>
      <c r="Y19" s="1248"/>
      <c r="Z19" s="1248"/>
      <c r="AA19" s="1248"/>
      <c r="AB19" s="1248"/>
      <c r="AC19" s="1248"/>
      <c r="AD19" s="1248"/>
      <c r="AE19" s="1248"/>
      <c r="AF19" s="1248"/>
      <c r="AG19" s="1248"/>
      <c r="AH19" s="1248"/>
      <c r="AI19" s="1248"/>
      <c r="AJ19" s="1248"/>
      <c r="AK19" s="1248"/>
      <c r="AL19" s="1248"/>
      <c r="AM19" s="1248"/>
      <c r="AN19" s="1248"/>
      <c r="AO19" s="1248"/>
      <c r="AP19" s="1248"/>
      <c r="AQ19" s="1248"/>
      <c r="AR19" s="1248"/>
      <c r="AS19" s="1248"/>
      <c r="AT19" s="1248"/>
      <c r="AU19" s="1248"/>
      <c r="AV19" s="1248"/>
      <c r="AW19" s="1248"/>
      <c r="AX19" s="1248"/>
      <c r="AY19" s="630"/>
    </row>
    <row r="20" spans="1:62" hidden="1">
      <c r="A20" s="1236"/>
      <c r="B20" s="1236"/>
      <c r="C20" s="1236">
        <v>1</v>
      </c>
      <c r="D20" s="940"/>
      <c r="E20" s="942"/>
      <c r="F20" s="942"/>
      <c r="G20" s="942"/>
      <c r="H20" s="942"/>
      <c r="I20" s="944"/>
      <c r="J20" s="936"/>
      <c r="K20" s="939"/>
      <c r="L20" s="593" t="str">
        <f>mergeValue(A20) &amp;"."&amp; mergeValue(B20)&amp;"."&amp; mergeValue(C20)</f>
        <v>1.1.1</v>
      </c>
      <c r="M20" s="547"/>
      <c r="N20" s="580"/>
      <c r="O20" s="1248"/>
      <c r="P20" s="1248"/>
      <c r="Q20" s="1248"/>
      <c r="R20" s="1248"/>
      <c r="S20" s="1248"/>
      <c r="T20" s="1248"/>
      <c r="U20" s="1248"/>
      <c r="V20" s="1248"/>
      <c r="W20" s="1248"/>
      <c r="X20" s="1248"/>
      <c r="Y20" s="1248"/>
      <c r="Z20" s="1248"/>
      <c r="AA20" s="1248"/>
      <c r="AB20" s="1248"/>
      <c r="AC20" s="1248"/>
      <c r="AD20" s="1248"/>
      <c r="AE20" s="1248"/>
      <c r="AF20" s="1248"/>
      <c r="AG20" s="1248"/>
      <c r="AH20" s="1248"/>
      <c r="AI20" s="1248"/>
      <c r="AJ20" s="1248"/>
      <c r="AK20" s="1248"/>
      <c r="AL20" s="1248"/>
      <c r="AM20" s="1248"/>
      <c r="AN20" s="1248"/>
      <c r="AO20" s="1248"/>
      <c r="AP20" s="1248"/>
      <c r="AQ20" s="1248"/>
      <c r="AR20" s="1248"/>
      <c r="AS20" s="1248"/>
      <c r="AT20" s="1248"/>
      <c r="AU20" s="1248"/>
      <c r="AV20" s="1248"/>
      <c r="AW20" s="1248"/>
      <c r="AX20" s="1248"/>
      <c r="AY20" s="630"/>
    </row>
    <row r="21" spans="1:62" hidden="1">
      <c r="A21" s="1236"/>
      <c r="B21" s="1236"/>
      <c r="C21" s="1236"/>
      <c r="D21" s="1236">
        <v>1</v>
      </c>
      <c r="E21" s="942"/>
      <c r="F21" s="942"/>
      <c r="G21" s="942"/>
      <c r="H21" s="942"/>
      <c r="I21" s="944"/>
      <c r="J21" s="936"/>
      <c r="K21" s="939"/>
      <c r="L21" s="593" t="str">
        <f>mergeValue(A21) &amp;"."&amp; mergeValue(B21)&amp;"."&amp; mergeValue(C21)&amp;"."&amp; mergeValue(D21)</f>
        <v>1.1.1.1</v>
      </c>
      <c r="M21" s="548"/>
      <c r="N21" s="580"/>
      <c r="O21" s="1248"/>
      <c r="P21" s="1248"/>
      <c r="Q21" s="1248"/>
      <c r="R21" s="1248"/>
      <c r="S21" s="1248"/>
      <c r="T21" s="1248"/>
      <c r="U21" s="1248"/>
      <c r="V21" s="1248"/>
      <c r="W21" s="1248"/>
      <c r="X21" s="1248"/>
      <c r="Y21" s="1248"/>
      <c r="Z21" s="1248"/>
      <c r="AA21" s="1248"/>
      <c r="AB21" s="1248"/>
      <c r="AC21" s="1248"/>
      <c r="AD21" s="1248"/>
      <c r="AE21" s="1248"/>
      <c r="AF21" s="1248"/>
      <c r="AG21" s="1248"/>
      <c r="AH21" s="1248"/>
      <c r="AI21" s="1248"/>
      <c r="AJ21" s="1248"/>
      <c r="AK21" s="1248"/>
      <c r="AL21" s="1248"/>
      <c r="AM21" s="1248"/>
      <c r="AN21" s="1248"/>
      <c r="AO21" s="1248"/>
      <c r="AP21" s="1248"/>
      <c r="AQ21" s="1248"/>
      <c r="AR21" s="1248"/>
      <c r="AS21" s="1248"/>
      <c r="AT21" s="1248"/>
      <c r="AU21" s="1248"/>
      <c r="AV21" s="1248"/>
      <c r="AW21" s="1248"/>
      <c r="AX21" s="1248"/>
      <c r="AY21" s="630"/>
    </row>
    <row r="22" spans="1:62" ht="11.25" hidden="1" customHeight="1">
      <c r="A22" s="1236"/>
      <c r="B22" s="1236"/>
      <c r="C22" s="1236"/>
      <c r="D22" s="1236"/>
      <c r="E22" s="1236">
        <v>1</v>
      </c>
      <c r="F22" s="942"/>
      <c r="G22" s="942"/>
      <c r="H22" s="940">
        <v>1</v>
      </c>
      <c r="I22" s="1236">
        <v>1</v>
      </c>
      <c r="J22" s="942"/>
      <c r="K22" s="947"/>
      <c r="L22" s="593"/>
      <c r="M22" s="554"/>
      <c r="N22" s="581"/>
      <c r="O22" s="631"/>
      <c r="P22" s="631"/>
      <c r="Q22" s="631"/>
      <c r="R22" s="631"/>
      <c r="S22" s="631"/>
      <c r="T22" s="631"/>
      <c r="U22" s="631"/>
      <c r="V22" s="1112"/>
      <c r="W22" s="1112"/>
      <c r="X22" s="1112"/>
      <c r="Y22" s="1112"/>
      <c r="Z22" s="1112"/>
      <c r="AA22" s="1112"/>
      <c r="AB22" s="1112"/>
      <c r="AC22" s="1112"/>
      <c r="AD22" s="1112"/>
      <c r="AE22" s="1112"/>
      <c r="AF22" s="1112"/>
      <c r="AG22" s="1112"/>
      <c r="AH22" s="1112"/>
      <c r="AI22" s="1112"/>
      <c r="AJ22" s="1112"/>
      <c r="AK22" s="1112"/>
      <c r="AL22" s="1112"/>
      <c r="AM22" s="1112"/>
      <c r="AN22" s="1112"/>
      <c r="AO22" s="1112"/>
      <c r="AP22" s="1112"/>
      <c r="AQ22" s="1112"/>
      <c r="AR22" s="1112"/>
      <c r="AS22" s="1112"/>
      <c r="AT22" s="1112"/>
      <c r="AU22" s="1112"/>
      <c r="AV22" s="1112"/>
      <c r="AW22" s="1112"/>
      <c r="AX22" s="508"/>
      <c r="AY22" s="559"/>
    </row>
    <row r="23" spans="1:62" ht="90">
      <c r="A23" s="1236"/>
      <c r="B23" s="1236"/>
      <c r="C23" s="1236"/>
      <c r="D23" s="1236"/>
      <c r="E23" s="1236"/>
      <c r="F23" s="1236">
        <v>1</v>
      </c>
      <c r="G23" s="940"/>
      <c r="H23" s="940"/>
      <c r="I23" s="1236"/>
      <c r="J23" s="1236">
        <v>1</v>
      </c>
      <c r="K23" s="948"/>
      <c r="L23" s="593" t="str">
        <f>mergeValue(A23) &amp;"."&amp; mergeValue(B23)&amp;"."&amp; mergeValue(C23)&amp;"."&amp; mergeValue(D23)&amp;"."&amp;  mergeValue(F23)</f>
        <v>1.1.1.1.1</v>
      </c>
      <c r="M23" s="555" t="s">
        <v>10</v>
      </c>
      <c r="N23" s="581"/>
      <c r="O23" s="1239" t="s">
        <v>24</v>
      </c>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1240"/>
      <c r="AM23" s="1240"/>
      <c r="AN23" s="1240"/>
      <c r="AO23" s="1240"/>
      <c r="AP23" s="1240"/>
      <c r="AQ23" s="1240"/>
      <c r="AR23" s="1240"/>
      <c r="AS23" s="1240"/>
      <c r="AT23" s="1240"/>
      <c r="AU23" s="1240"/>
      <c r="AV23" s="1240"/>
      <c r="AW23" s="1240"/>
      <c r="AX23" s="1241"/>
      <c r="AY23" s="630" t="s">
        <v>635</v>
      </c>
      <c r="BA23" s="504" t="str">
        <f>strCheckUnique(BB23:BB26)</f>
        <v/>
      </c>
      <c r="BC23" s="504"/>
    </row>
    <row r="24" spans="1:62" ht="17.100000000000001" customHeight="1">
      <c r="A24" s="1236"/>
      <c r="B24" s="1236"/>
      <c r="C24" s="1236"/>
      <c r="D24" s="1236"/>
      <c r="E24" s="1236"/>
      <c r="F24" s="1236"/>
      <c r="G24" s="940">
        <v>1</v>
      </c>
      <c r="H24" s="940"/>
      <c r="I24" s="1236"/>
      <c r="J24" s="1236"/>
      <c r="K24" s="948">
        <v>1</v>
      </c>
      <c r="L24" s="593" t="str">
        <f>mergeValue(A24) &amp;"."&amp; mergeValue(B24)&amp;"."&amp; mergeValue(C24)&amp;"."&amp; mergeValue(D24)&amp;"."&amp; mergeValue(F24)&amp;"."&amp; mergeValue(G24)</f>
        <v>1.1.1.1.1.1</v>
      </c>
      <c r="M24" s="1069" t="s">
        <v>642</v>
      </c>
      <c r="N24" s="586"/>
      <c r="O24" s="683">
        <v>3.8</v>
      </c>
      <c r="P24" s="562"/>
      <c r="Q24" s="1094"/>
      <c r="R24" s="1246" t="s">
        <v>2297</v>
      </c>
      <c r="S24" s="1232" t="s">
        <v>84</v>
      </c>
      <c r="T24" s="1246" t="s">
        <v>2316</v>
      </c>
      <c r="U24" s="1232" t="s">
        <v>84</v>
      </c>
      <c r="V24" s="683">
        <v>82.37</v>
      </c>
      <c r="W24" s="763"/>
      <c r="X24" s="1094"/>
      <c r="Y24" s="1246" t="s">
        <v>2317</v>
      </c>
      <c r="Z24" s="1232" t="s">
        <v>84</v>
      </c>
      <c r="AA24" s="1246" t="s">
        <v>2318</v>
      </c>
      <c r="AB24" s="1232" t="s">
        <v>84</v>
      </c>
      <c r="AC24" s="683">
        <v>44.62</v>
      </c>
      <c r="AD24" s="763"/>
      <c r="AE24" s="1094"/>
      <c r="AF24" s="1246" t="s">
        <v>2301</v>
      </c>
      <c r="AG24" s="1232" t="s">
        <v>84</v>
      </c>
      <c r="AH24" s="1246" t="s">
        <v>2319</v>
      </c>
      <c r="AI24" s="1232" t="s">
        <v>84</v>
      </c>
      <c r="AJ24" s="683">
        <v>45.03</v>
      </c>
      <c r="AK24" s="763"/>
      <c r="AL24" s="1094"/>
      <c r="AM24" s="1246" t="s">
        <v>2320</v>
      </c>
      <c r="AN24" s="1232" t="s">
        <v>84</v>
      </c>
      <c r="AO24" s="1246" t="s">
        <v>2321</v>
      </c>
      <c r="AP24" s="1232" t="s">
        <v>84</v>
      </c>
      <c r="AQ24" s="683">
        <v>47.65</v>
      </c>
      <c r="AR24" s="763"/>
      <c r="AS24" s="1094"/>
      <c r="AT24" s="1246" t="s">
        <v>2322</v>
      </c>
      <c r="AU24" s="1232" t="s">
        <v>84</v>
      </c>
      <c r="AV24" s="1246" t="s">
        <v>2298</v>
      </c>
      <c r="AW24" s="1232" t="s">
        <v>85</v>
      </c>
      <c r="AX24" s="578"/>
      <c r="AY24" s="1207" t="s">
        <v>659</v>
      </c>
      <c r="AZ24" s="500" t="str">
        <f>strCheckDate(O25:AX25)</f>
        <v/>
      </c>
      <c r="BA24" s="504"/>
      <c r="BB24" s="504" t="str">
        <f>IF(M24="","",M24 )</f>
        <v>вода</v>
      </c>
      <c r="BC24" s="504"/>
      <c r="BD24" s="504"/>
      <c r="BE24" s="504"/>
    </row>
    <row r="25" spans="1:62" ht="11.25" hidden="1" customHeight="1">
      <c r="A25" s="1236"/>
      <c r="B25" s="1236"/>
      <c r="C25" s="1236"/>
      <c r="D25" s="1236"/>
      <c r="E25" s="1236"/>
      <c r="F25" s="1236"/>
      <c r="G25" s="940"/>
      <c r="H25" s="940"/>
      <c r="I25" s="1236"/>
      <c r="J25" s="1236"/>
      <c r="K25" s="948"/>
      <c r="L25" s="600"/>
      <c r="M25" s="646"/>
      <c r="N25" s="586"/>
      <c r="O25" s="562"/>
      <c r="P25" s="562"/>
      <c r="Q25" s="584" t="str">
        <f>R24 &amp; "-" &amp; T24</f>
        <v>01.01.2020-30.06.2020</v>
      </c>
      <c r="R25" s="1231"/>
      <c r="S25" s="1232"/>
      <c r="T25" s="1231"/>
      <c r="U25" s="1232"/>
      <c r="V25" s="763"/>
      <c r="W25" s="763"/>
      <c r="X25" s="769" t="str">
        <f>Y24 &amp; "-" &amp; AA24</f>
        <v>01.07.2020-31.12.2020</v>
      </c>
      <c r="Y25" s="1231"/>
      <c r="Z25" s="1232"/>
      <c r="AA25" s="1231"/>
      <c r="AB25" s="1232"/>
      <c r="AC25" s="763"/>
      <c r="AD25" s="763"/>
      <c r="AE25" s="769" t="str">
        <f>AF24 &amp; "-" &amp; AH24</f>
        <v>01.01.2021-31.12.2021</v>
      </c>
      <c r="AF25" s="1231"/>
      <c r="AG25" s="1232"/>
      <c r="AH25" s="1231"/>
      <c r="AI25" s="1232"/>
      <c r="AJ25" s="763"/>
      <c r="AK25" s="763"/>
      <c r="AL25" s="769" t="str">
        <f>AM24 &amp; "-" &amp; AO24</f>
        <v>01.01.2022-30.06.2022</v>
      </c>
      <c r="AM25" s="1231"/>
      <c r="AN25" s="1232"/>
      <c r="AO25" s="1231"/>
      <c r="AP25" s="1232"/>
      <c r="AQ25" s="763"/>
      <c r="AR25" s="763"/>
      <c r="AS25" s="769" t="str">
        <f>AT24 &amp; "-" &amp; AV24</f>
        <v>01.07.2022-31.12.2022</v>
      </c>
      <c r="AT25" s="1231"/>
      <c r="AU25" s="1232"/>
      <c r="AV25" s="1231"/>
      <c r="AW25" s="1232"/>
      <c r="AX25" s="578"/>
      <c r="AY25" s="1208"/>
    </row>
    <row r="26" spans="1:62" s="475" customFormat="1" ht="15" customHeight="1">
      <c r="A26" s="1236"/>
      <c r="B26" s="1236"/>
      <c r="C26" s="1236"/>
      <c r="D26" s="1236"/>
      <c r="E26" s="1236"/>
      <c r="F26" s="1236"/>
      <c r="G26" s="942"/>
      <c r="H26" s="940"/>
      <c r="I26" s="1236"/>
      <c r="J26" s="1236"/>
      <c r="K26" s="947"/>
      <c r="L26" s="538"/>
      <c r="M26" s="556" t="s">
        <v>25</v>
      </c>
      <c r="N26" s="551"/>
      <c r="O26" s="545"/>
      <c r="P26" s="545"/>
      <c r="Q26" s="545"/>
      <c r="R26" s="573"/>
      <c r="S26" s="564"/>
      <c r="T26" s="563"/>
      <c r="U26" s="551"/>
      <c r="V26" s="757"/>
      <c r="W26" s="757"/>
      <c r="X26" s="757"/>
      <c r="Y26" s="766"/>
      <c r="Z26" s="1006"/>
      <c r="AA26" s="1005"/>
      <c r="AB26" s="1001"/>
      <c r="AC26" s="757"/>
      <c r="AD26" s="757"/>
      <c r="AE26" s="757"/>
      <c r="AF26" s="766"/>
      <c r="AG26" s="1006"/>
      <c r="AH26" s="1005"/>
      <c r="AI26" s="1001"/>
      <c r="AJ26" s="757"/>
      <c r="AK26" s="757"/>
      <c r="AL26" s="757"/>
      <c r="AM26" s="766"/>
      <c r="AN26" s="1006"/>
      <c r="AO26" s="1005"/>
      <c r="AP26" s="1001"/>
      <c r="AQ26" s="757"/>
      <c r="AR26" s="757"/>
      <c r="AS26" s="757"/>
      <c r="AT26" s="766"/>
      <c r="AU26" s="1006"/>
      <c r="AV26" s="1005"/>
      <c r="AW26" s="1001"/>
      <c r="AX26" s="560"/>
      <c r="AY26" s="1209"/>
      <c r="AZ26" s="501"/>
      <c r="BA26" s="501"/>
      <c r="BB26" s="501"/>
      <c r="BC26" s="501"/>
      <c r="BD26" s="501"/>
      <c r="BE26" s="501"/>
      <c r="BF26" s="501"/>
      <c r="BG26" s="501"/>
      <c r="BH26" s="501"/>
      <c r="BI26" s="501"/>
      <c r="BJ26" s="501"/>
    </row>
    <row r="27" spans="1:62" s="475" customFormat="1" ht="15" customHeight="1">
      <c r="A27" s="1236"/>
      <c r="B27" s="1236"/>
      <c r="C27" s="1236"/>
      <c r="D27" s="1236"/>
      <c r="E27" s="1236"/>
      <c r="F27" s="942"/>
      <c r="G27" s="942"/>
      <c r="H27" s="940"/>
      <c r="I27" s="1236"/>
      <c r="J27" s="942"/>
      <c r="K27" s="947"/>
      <c r="L27" s="538"/>
      <c r="M27" s="551" t="s">
        <v>11</v>
      </c>
      <c r="N27" s="550"/>
      <c r="O27" s="545"/>
      <c r="P27" s="545"/>
      <c r="Q27" s="545"/>
      <c r="R27" s="573"/>
      <c r="S27" s="564"/>
      <c r="T27" s="563"/>
      <c r="U27" s="550"/>
      <c r="V27" s="757"/>
      <c r="W27" s="757"/>
      <c r="X27" s="757"/>
      <c r="Y27" s="766"/>
      <c r="Z27" s="1006"/>
      <c r="AA27" s="1005"/>
      <c r="AB27" s="1040"/>
      <c r="AC27" s="757"/>
      <c r="AD27" s="757"/>
      <c r="AE27" s="757"/>
      <c r="AF27" s="766"/>
      <c r="AG27" s="1006"/>
      <c r="AH27" s="1005"/>
      <c r="AI27" s="1040"/>
      <c r="AJ27" s="757"/>
      <c r="AK27" s="757"/>
      <c r="AL27" s="757"/>
      <c r="AM27" s="766"/>
      <c r="AN27" s="1006"/>
      <c r="AO27" s="1005"/>
      <c r="AP27" s="1040"/>
      <c r="AQ27" s="757"/>
      <c r="AR27" s="757"/>
      <c r="AS27" s="757"/>
      <c r="AT27" s="766"/>
      <c r="AU27" s="1006"/>
      <c r="AV27" s="1005"/>
      <c r="AW27" s="1040"/>
      <c r="AX27" s="564"/>
      <c r="AY27" s="560"/>
      <c r="AZ27" s="501"/>
      <c r="BA27" s="501"/>
      <c r="BB27" s="501"/>
      <c r="BC27" s="501"/>
      <c r="BD27" s="501"/>
      <c r="BE27" s="501"/>
      <c r="BF27" s="501"/>
      <c r="BG27" s="501"/>
      <c r="BH27" s="501"/>
      <c r="BI27" s="501"/>
      <c r="BJ27" s="501"/>
    </row>
    <row r="28" spans="1:62" s="475" customFormat="1" ht="0.2" customHeight="1">
      <c r="A28" s="1236"/>
      <c r="B28" s="1236"/>
      <c r="C28" s="1236"/>
      <c r="D28" s="1236"/>
      <c r="E28" s="946"/>
      <c r="F28" s="942"/>
      <c r="G28" s="942"/>
      <c r="H28" s="942"/>
      <c r="I28" s="938"/>
      <c r="J28" s="935"/>
      <c r="K28" s="945"/>
      <c r="L28" s="538"/>
      <c r="M28" s="551"/>
      <c r="N28" s="549"/>
      <c r="O28" s="545"/>
      <c r="P28" s="545"/>
      <c r="Q28" s="545"/>
      <c r="R28" s="573"/>
      <c r="S28" s="564"/>
      <c r="T28" s="563"/>
      <c r="U28" s="549"/>
      <c r="V28" s="757"/>
      <c r="W28" s="757"/>
      <c r="X28" s="757"/>
      <c r="Y28" s="766"/>
      <c r="Z28" s="1006"/>
      <c r="AA28" s="1005"/>
      <c r="AB28" s="999"/>
      <c r="AC28" s="757"/>
      <c r="AD28" s="757"/>
      <c r="AE28" s="757"/>
      <c r="AF28" s="766"/>
      <c r="AG28" s="1006"/>
      <c r="AH28" s="1005"/>
      <c r="AI28" s="999"/>
      <c r="AJ28" s="757"/>
      <c r="AK28" s="757"/>
      <c r="AL28" s="757"/>
      <c r="AM28" s="766"/>
      <c r="AN28" s="1006"/>
      <c r="AO28" s="1005"/>
      <c r="AP28" s="999"/>
      <c r="AQ28" s="757"/>
      <c r="AR28" s="757"/>
      <c r="AS28" s="757"/>
      <c r="AT28" s="766"/>
      <c r="AU28" s="1006"/>
      <c r="AV28" s="1005"/>
      <c r="AW28" s="999"/>
      <c r="AX28" s="564"/>
      <c r="AY28" s="560"/>
      <c r="AZ28" s="501"/>
      <c r="BA28" s="501"/>
      <c r="BB28" s="501"/>
      <c r="BC28" s="501"/>
      <c r="BD28" s="501"/>
      <c r="BE28" s="501"/>
      <c r="BF28" s="501"/>
      <c r="BG28" s="501"/>
      <c r="BH28" s="501"/>
      <c r="BI28" s="501"/>
      <c r="BJ28" s="501"/>
    </row>
    <row r="29" spans="1:62" ht="3" customHeight="1">
      <c r="L29" s="485"/>
      <c r="M29" s="485"/>
      <c r="N29" s="485"/>
      <c r="O29" s="485"/>
      <c r="P29" s="485"/>
      <c r="Q29" s="485"/>
      <c r="R29" s="485"/>
      <c r="S29" s="485"/>
      <c r="T29" s="485"/>
      <c r="U29" s="485"/>
      <c r="V29" s="485"/>
      <c r="W29" s="485"/>
      <c r="X29" s="485"/>
      <c r="Y29" s="485"/>
      <c r="Z29" s="485"/>
      <c r="AA29" s="485"/>
      <c r="AB29" s="485"/>
      <c r="AC29" s="485"/>
      <c r="AD29" s="485"/>
      <c r="AE29" s="485"/>
      <c r="AF29" s="485"/>
      <c r="AG29" s="485"/>
      <c r="AH29" s="485"/>
      <c r="AI29" s="485"/>
      <c r="AJ29" s="485"/>
      <c r="AK29" s="485"/>
      <c r="AL29" s="485"/>
      <c r="AM29" s="485"/>
      <c r="AN29" s="485"/>
      <c r="AO29" s="485"/>
      <c r="AP29" s="485"/>
      <c r="AQ29" s="485"/>
      <c r="AR29" s="485"/>
      <c r="AS29" s="485"/>
      <c r="AT29" s="485"/>
      <c r="AU29" s="485"/>
      <c r="AV29" s="485"/>
      <c r="AW29" s="485"/>
    </row>
    <row r="30" spans="1:62" ht="123.75" customHeight="1">
      <c r="L30" s="1">
        <v>1</v>
      </c>
      <c r="M30" s="1200" t="s">
        <v>660</v>
      </c>
      <c r="N30" s="1200"/>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0"/>
      <c r="AL30" s="1200"/>
      <c r="AM30" s="1200"/>
      <c r="AN30" s="1200"/>
      <c r="AO30" s="1200"/>
      <c r="AP30" s="1200"/>
      <c r="AQ30" s="1200"/>
      <c r="AR30" s="1200"/>
      <c r="AS30" s="1200"/>
      <c r="AT30" s="1200"/>
      <c r="AU30" s="1200"/>
      <c r="AV30" s="1200"/>
      <c r="AW30" s="1200"/>
      <c r="AX30" s="1200"/>
      <c r="AY30" s="1200"/>
    </row>
  </sheetData>
  <sheetProtection password="FA9C" sheet="1" objects="1" scenarios="1" formatColumns="0" formatRows="0"/>
  <dataConsolidate/>
  <mergeCells count="91">
    <mergeCell ref="F23:F26"/>
    <mergeCell ref="J23:J26"/>
    <mergeCell ref="O23:AX23"/>
    <mergeCell ref="R24:R25"/>
    <mergeCell ref="S24:S25"/>
    <mergeCell ref="AA24:AA25"/>
    <mergeCell ref="AB24:AB25"/>
    <mergeCell ref="L11:M11"/>
    <mergeCell ref="O11:T11"/>
    <mergeCell ref="O12:U12"/>
    <mergeCell ref="A18:A28"/>
    <mergeCell ref="O18:AX18"/>
    <mergeCell ref="B19:B28"/>
    <mergeCell ref="O19:AX19"/>
    <mergeCell ref="C20:C28"/>
    <mergeCell ref="S16:T16"/>
    <mergeCell ref="T24:T25"/>
    <mergeCell ref="U24:U25"/>
    <mergeCell ref="O20:AX20"/>
    <mergeCell ref="D21:D28"/>
    <mergeCell ref="O21:AX21"/>
    <mergeCell ref="E22:E27"/>
    <mergeCell ref="I22:I27"/>
    <mergeCell ref="L5:T5"/>
    <mergeCell ref="O9:T9"/>
    <mergeCell ref="O10:T10"/>
    <mergeCell ref="O7:T7"/>
    <mergeCell ref="O8:T8"/>
    <mergeCell ref="M30:AY30"/>
    <mergeCell ref="AY24:AY26"/>
    <mergeCell ref="L13:AX13"/>
    <mergeCell ref="L14:L16"/>
    <mergeCell ref="M14:M16"/>
    <mergeCell ref="O14:T14"/>
    <mergeCell ref="U14:U16"/>
    <mergeCell ref="AX14:AX16"/>
    <mergeCell ref="O15:O16"/>
    <mergeCell ref="P15:Q15"/>
    <mergeCell ref="R15:T15"/>
    <mergeCell ref="S17:T17"/>
    <mergeCell ref="AY13:AY16"/>
    <mergeCell ref="Z17:AA17"/>
    <mergeCell ref="Y24:Y25"/>
    <mergeCell ref="Z24:Z25"/>
    <mergeCell ref="AC11:AH11"/>
    <mergeCell ref="V12:AB12"/>
    <mergeCell ref="V14:AA14"/>
    <mergeCell ref="AB14:AB16"/>
    <mergeCell ref="V15:V16"/>
    <mergeCell ref="W15:X15"/>
    <mergeCell ref="Y15:AA15"/>
    <mergeCell ref="Z16:AA16"/>
    <mergeCell ref="V11:AA11"/>
    <mergeCell ref="AC12:AI12"/>
    <mergeCell ref="AC14:AH14"/>
    <mergeCell ref="AI14:AI16"/>
    <mergeCell ref="AC15:AC16"/>
    <mergeCell ref="AD15:AE15"/>
    <mergeCell ref="AF15:AH15"/>
    <mergeCell ref="AG16:AH16"/>
    <mergeCell ref="AG17:AH17"/>
    <mergeCell ref="AF24:AF25"/>
    <mergeCell ref="AG24:AG25"/>
    <mergeCell ref="AH24:AH25"/>
    <mergeCell ref="AI24:AI25"/>
    <mergeCell ref="AQ11:AV11"/>
    <mergeCell ref="AN17:AO17"/>
    <mergeCell ref="AM24:AM25"/>
    <mergeCell ref="AN24:AN25"/>
    <mergeCell ref="AO24:AO25"/>
    <mergeCell ref="AP24:AP25"/>
    <mergeCell ref="AJ12:AP12"/>
    <mergeCell ref="AJ14:AO14"/>
    <mergeCell ref="AP14:AP16"/>
    <mergeCell ref="AJ15:AJ16"/>
    <mergeCell ref="AK15:AL15"/>
    <mergeCell ref="AM15:AO15"/>
    <mergeCell ref="AN16:AO16"/>
    <mergeCell ref="AJ11:AO11"/>
    <mergeCell ref="AQ12:AW12"/>
    <mergeCell ref="AQ14:AV14"/>
    <mergeCell ref="AW14:AW16"/>
    <mergeCell ref="AQ15:AQ16"/>
    <mergeCell ref="AR15:AS15"/>
    <mergeCell ref="AT15:AV15"/>
    <mergeCell ref="AU16:AV16"/>
    <mergeCell ref="AU17:AV17"/>
    <mergeCell ref="AT24:AT25"/>
    <mergeCell ref="AU24:AU25"/>
    <mergeCell ref="AV24:AV25"/>
    <mergeCell ref="AW24:AW25"/>
  </mergeCells>
  <dataValidations count="9">
    <dataValidation allowBlank="1" prompt="Для выбора выполните двойной щелчок левой клавиши мыши по соответствующей ячейке." sqref="WWV983062:WXG983068 KJ26:KU28 UF26:UQ28 AEB26:AEM28 ANX26:AOI28 AXT26:AYE28 BHP26:BIA28 BRL26:BRW28 CBH26:CBS28 CLD26:CLO28 CUZ26:CVK28 DEV26:DFG28 DOR26:DPC28 DYN26:DYY28 EIJ26:EIU28 ESF26:ESQ28 FCB26:FCM28 FLX26:FMI28 FVT26:FWE28 GFP26:GGA28 GPL26:GPW28 GZH26:GZS28 HJD26:HJO28 HSZ26:HTK28 ICV26:IDG28 IMR26:INC28 IWN26:IWY28 JGJ26:JGU28 JQF26:JQQ28 KAB26:KAM28 KJX26:KKI28 KTT26:KUE28 LDP26:LEA28 LNL26:LNW28 LXH26:LXS28 MHD26:MHO28 MQZ26:MRK28 NAV26:NBG28 NKR26:NLC28 NUN26:NUY28 OEJ26:OEU28 OOF26:OOQ28 OYB26:OYM28 PHX26:PII28 PRT26:PSE28 QBP26:QCA28 QLL26:QLW28 QVH26:QVS28 RFD26:RFO28 ROZ26:RPK28 RYV26:RZG28 SIR26:SJC28 SSN26:SSY28 TCJ26:TCU28 TMF26:TMQ28 TWB26:TWM28 UFX26:UGI28 UPT26:UQE28 UZP26:VAA28 VJL26:VJW28 VTH26:VTS28 WDD26:WDO28 WMZ26:WNK28 WWV26:WXG28 KJ65558:KU65564 UF65558:UQ65564 AEB65558:AEM65564 ANX65558:AOI65564 AXT65558:AYE65564 BHP65558:BIA65564 BRL65558:BRW65564 CBH65558:CBS65564 CLD65558:CLO65564 CUZ65558:CVK65564 DEV65558:DFG65564 DOR65558:DPC65564 DYN65558:DYY65564 EIJ65558:EIU65564 ESF65558:ESQ65564 FCB65558:FCM65564 FLX65558:FMI65564 FVT65558:FWE65564 GFP65558:GGA65564 GPL65558:GPW65564 GZH65558:GZS65564 HJD65558:HJO65564 HSZ65558:HTK65564 ICV65558:IDG65564 IMR65558:INC65564 IWN65558:IWY65564 JGJ65558:JGU65564 JQF65558:JQQ65564 KAB65558:KAM65564 KJX65558:KKI65564 KTT65558:KUE65564 LDP65558:LEA65564 LNL65558:LNW65564 LXH65558:LXS65564 MHD65558:MHO65564 MQZ65558:MRK65564 NAV65558:NBG65564 NKR65558:NLC65564 NUN65558:NUY65564 OEJ65558:OEU65564 OOF65558:OOQ65564 OYB65558:OYM65564 PHX65558:PII65564 PRT65558:PSE65564 QBP65558:QCA65564 QLL65558:QLW65564 QVH65558:QVS65564 RFD65558:RFO65564 ROZ65558:RPK65564 RYV65558:RZG65564 SIR65558:SJC65564 SSN65558:SSY65564 TCJ65558:TCU65564 TMF65558:TMQ65564 TWB65558:TWM65564 UFX65558:UGI65564 UPT65558:UQE65564 UZP65558:VAA65564 VJL65558:VJW65564 VTH65558:VTS65564 WDD65558:WDO65564 WMZ65558:WNK65564 WWV65558:WXG65564 KJ131094:KU131100 UF131094:UQ131100 AEB131094:AEM131100 ANX131094:AOI131100 AXT131094:AYE131100 BHP131094:BIA131100 BRL131094:BRW131100 CBH131094:CBS131100 CLD131094:CLO131100 CUZ131094:CVK131100 DEV131094:DFG131100 DOR131094:DPC131100 DYN131094:DYY131100 EIJ131094:EIU131100 ESF131094:ESQ131100 FCB131094:FCM131100 FLX131094:FMI131100 FVT131094:FWE131100 GFP131094:GGA131100 GPL131094:GPW131100 GZH131094:GZS131100 HJD131094:HJO131100 HSZ131094:HTK131100 ICV131094:IDG131100 IMR131094:INC131100 IWN131094:IWY131100 JGJ131094:JGU131100 JQF131094:JQQ131100 KAB131094:KAM131100 KJX131094:KKI131100 KTT131094:KUE131100 LDP131094:LEA131100 LNL131094:LNW131100 LXH131094:LXS131100 MHD131094:MHO131100 MQZ131094:MRK131100 NAV131094:NBG131100 NKR131094:NLC131100 NUN131094:NUY131100 OEJ131094:OEU131100 OOF131094:OOQ131100 OYB131094:OYM131100 PHX131094:PII131100 PRT131094:PSE131100 QBP131094:QCA131100 QLL131094:QLW131100 QVH131094:QVS131100 RFD131094:RFO131100 ROZ131094:RPK131100 RYV131094:RZG131100 SIR131094:SJC131100 SSN131094:SSY131100 TCJ131094:TCU131100 TMF131094:TMQ131100 TWB131094:TWM131100 UFX131094:UGI131100 UPT131094:UQE131100 UZP131094:VAA131100 VJL131094:VJW131100 VTH131094:VTS131100 WDD131094:WDO131100 WMZ131094:WNK131100 WWV131094:WXG131100 KJ196630:KU196636 UF196630:UQ196636 AEB196630:AEM196636 ANX196630:AOI196636 AXT196630:AYE196636 BHP196630:BIA196636 BRL196630:BRW196636 CBH196630:CBS196636 CLD196630:CLO196636 CUZ196630:CVK196636 DEV196630:DFG196636 DOR196630:DPC196636 DYN196630:DYY196636 EIJ196630:EIU196636 ESF196630:ESQ196636 FCB196630:FCM196636 FLX196630:FMI196636 FVT196630:FWE196636 GFP196630:GGA196636 GPL196630:GPW196636 GZH196630:GZS196636 HJD196630:HJO196636 HSZ196630:HTK196636 ICV196630:IDG196636 IMR196630:INC196636 IWN196630:IWY196636 JGJ196630:JGU196636 JQF196630:JQQ196636 KAB196630:KAM196636 KJX196630:KKI196636 KTT196630:KUE196636 LDP196630:LEA196636 LNL196630:LNW196636 LXH196630:LXS196636 MHD196630:MHO196636 MQZ196630:MRK196636 NAV196630:NBG196636 NKR196630:NLC196636 NUN196630:NUY196636 OEJ196630:OEU196636 OOF196630:OOQ196636 OYB196630:OYM196636 PHX196630:PII196636 PRT196630:PSE196636 QBP196630:QCA196636 QLL196630:QLW196636 QVH196630:QVS196636 RFD196630:RFO196636 ROZ196630:RPK196636 RYV196630:RZG196636 SIR196630:SJC196636 SSN196630:SSY196636 TCJ196630:TCU196636 TMF196630:TMQ196636 TWB196630:TWM196636 UFX196630:UGI196636 UPT196630:UQE196636 UZP196630:VAA196636 VJL196630:VJW196636 VTH196630:VTS196636 WDD196630:WDO196636 WMZ196630:WNK196636 WWV196630:WXG196636 KJ262166:KU262172 UF262166:UQ262172 AEB262166:AEM262172 ANX262166:AOI262172 AXT262166:AYE262172 BHP262166:BIA262172 BRL262166:BRW262172 CBH262166:CBS262172 CLD262166:CLO262172 CUZ262166:CVK262172 DEV262166:DFG262172 DOR262166:DPC262172 DYN262166:DYY262172 EIJ262166:EIU262172 ESF262166:ESQ262172 FCB262166:FCM262172 FLX262166:FMI262172 FVT262166:FWE262172 GFP262166:GGA262172 GPL262166:GPW262172 GZH262166:GZS262172 HJD262166:HJO262172 HSZ262166:HTK262172 ICV262166:IDG262172 IMR262166:INC262172 IWN262166:IWY262172 JGJ262166:JGU262172 JQF262166:JQQ262172 KAB262166:KAM262172 KJX262166:KKI262172 KTT262166:KUE262172 LDP262166:LEA262172 LNL262166:LNW262172 LXH262166:LXS262172 MHD262166:MHO262172 MQZ262166:MRK262172 NAV262166:NBG262172 NKR262166:NLC262172 NUN262166:NUY262172 OEJ262166:OEU262172 OOF262166:OOQ262172 OYB262166:OYM262172 PHX262166:PII262172 PRT262166:PSE262172 QBP262166:QCA262172 QLL262166:QLW262172 QVH262166:QVS262172 RFD262166:RFO262172 ROZ262166:RPK262172 RYV262166:RZG262172 SIR262166:SJC262172 SSN262166:SSY262172 TCJ262166:TCU262172 TMF262166:TMQ262172 TWB262166:TWM262172 UFX262166:UGI262172 UPT262166:UQE262172 UZP262166:VAA262172 VJL262166:VJW262172 VTH262166:VTS262172 WDD262166:WDO262172 WMZ262166:WNK262172 WWV262166:WXG262172 KJ327702:KU327708 UF327702:UQ327708 AEB327702:AEM327708 ANX327702:AOI327708 AXT327702:AYE327708 BHP327702:BIA327708 BRL327702:BRW327708 CBH327702:CBS327708 CLD327702:CLO327708 CUZ327702:CVK327708 DEV327702:DFG327708 DOR327702:DPC327708 DYN327702:DYY327708 EIJ327702:EIU327708 ESF327702:ESQ327708 FCB327702:FCM327708 FLX327702:FMI327708 FVT327702:FWE327708 GFP327702:GGA327708 GPL327702:GPW327708 GZH327702:GZS327708 HJD327702:HJO327708 HSZ327702:HTK327708 ICV327702:IDG327708 IMR327702:INC327708 IWN327702:IWY327708 JGJ327702:JGU327708 JQF327702:JQQ327708 KAB327702:KAM327708 KJX327702:KKI327708 KTT327702:KUE327708 LDP327702:LEA327708 LNL327702:LNW327708 LXH327702:LXS327708 MHD327702:MHO327708 MQZ327702:MRK327708 NAV327702:NBG327708 NKR327702:NLC327708 NUN327702:NUY327708 OEJ327702:OEU327708 OOF327702:OOQ327708 OYB327702:OYM327708 PHX327702:PII327708 PRT327702:PSE327708 QBP327702:QCA327708 QLL327702:QLW327708 QVH327702:QVS327708 RFD327702:RFO327708 ROZ327702:RPK327708 RYV327702:RZG327708 SIR327702:SJC327708 SSN327702:SSY327708 TCJ327702:TCU327708 TMF327702:TMQ327708 TWB327702:TWM327708 UFX327702:UGI327708 UPT327702:UQE327708 UZP327702:VAA327708 VJL327702:VJW327708 VTH327702:VTS327708 WDD327702:WDO327708 WMZ327702:WNK327708 WWV327702:WXG327708 KJ393238:KU393244 UF393238:UQ393244 AEB393238:AEM393244 ANX393238:AOI393244 AXT393238:AYE393244 BHP393238:BIA393244 BRL393238:BRW393244 CBH393238:CBS393244 CLD393238:CLO393244 CUZ393238:CVK393244 DEV393238:DFG393244 DOR393238:DPC393244 DYN393238:DYY393244 EIJ393238:EIU393244 ESF393238:ESQ393244 FCB393238:FCM393244 FLX393238:FMI393244 FVT393238:FWE393244 GFP393238:GGA393244 GPL393238:GPW393244 GZH393238:GZS393244 HJD393238:HJO393244 HSZ393238:HTK393244 ICV393238:IDG393244 IMR393238:INC393244 IWN393238:IWY393244 JGJ393238:JGU393244 JQF393238:JQQ393244 KAB393238:KAM393244 KJX393238:KKI393244 KTT393238:KUE393244 LDP393238:LEA393244 LNL393238:LNW393244 LXH393238:LXS393244 MHD393238:MHO393244 MQZ393238:MRK393244 NAV393238:NBG393244 NKR393238:NLC393244 NUN393238:NUY393244 OEJ393238:OEU393244 OOF393238:OOQ393244 OYB393238:OYM393244 PHX393238:PII393244 PRT393238:PSE393244 QBP393238:QCA393244 QLL393238:QLW393244 QVH393238:QVS393244 RFD393238:RFO393244 ROZ393238:RPK393244 RYV393238:RZG393244 SIR393238:SJC393244 SSN393238:SSY393244 TCJ393238:TCU393244 TMF393238:TMQ393244 TWB393238:TWM393244 UFX393238:UGI393244 UPT393238:UQE393244 UZP393238:VAA393244 VJL393238:VJW393244 VTH393238:VTS393244 WDD393238:WDO393244 WMZ393238:WNK393244 WWV393238:WXG393244 KJ458774:KU458780 UF458774:UQ458780 AEB458774:AEM458780 ANX458774:AOI458780 AXT458774:AYE458780 BHP458774:BIA458780 BRL458774:BRW458780 CBH458774:CBS458780 CLD458774:CLO458780 CUZ458774:CVK458780 DEV458774:DFG458780 DOR458774:DPC458780 DYN458774:DYY458780 EIJ458774:EIU458780 ESF458774:ESQ458780 FCB458774:FCM458780 FLX458774:FMI458780 FVT458774:FWE458780 GFP458774:GGA458780 GPL458774:GPW458780 GZH458774:GZS458780 HJD458774:HJO458780 HSZ458774:HTK458780 ICV458774:IDG458780 IMR458774:INC458780 IWN458774:IWY458780 JGJ458774:JGU458780 JQF458774:JQQ458780 KAB458774:KAM458780 KJX458774:KKI458780 KTT458774:KUE458780 LDP458774:LEA458780 LNL458774:LNW458780 LXH458774:LXS458780 MHD458774:MHO458780 MQZ458774:MRK458780 NAV458774:NBG458780 NKR458774:NLC458780 NUN458774:NUY458780 OEJ458774:OEU458780 OOF458774:OOQ458780 OYB458774:OYM458780 PHX458774:PII458780 PRT458774:PSE458780 QBP458774:QCA458780 QLL458774:QLW458780 QVH458774:QVS458780 RFD458774:RFO458780 ROZ458774:RPK458780 RYV458774:RZG458780 SIR458774:SJC458780 SSN458774:SSY458780 TCJ458774:TCU458780 TMF458774:TMQ458780 TWB458774:TWM458780 UFX458774:UGI458780 UPT458774:UQE458780 UZP458774:VAA458780 VJL458774:VJW458780 VTH458774:VTS458780 WDD458774:WDO458780 WMZ458774:WNK458780 WWV458774:WXG458780 KJ524310:KU524316 UF524310:UQ524316 AEB524310:AEM524316 ANX524310:AOI524316 AXT524310:AYE524316 BHP524310:BIA524316 BRL524310:BRW524316 CBH524310:CBS524316 CLD524310:CLO524316 CUZ524310:CVK524316 DEV524310:DFG524316 DOR524310:DPC524316 DYN524310:DYY524316 EIJ524310:EIU524316 ESF524310:ESQ524316 FCB524310:FCM524316 FLX524310:FMI524316 FVT524310:FWE524316 GFP524310:GGA524316 GPL524310:GPW524316 GZH524310:GZS524316 HJD524310:HJO524316 HSZ524310:HTK524316 ICV524310:IDG524316 IMR524310:INC524316 IWN524310:IWY524316 JGJ524310:JGU524316 JQF524310:JQQ524316 KAB524310:KAM524316 KJX524310:KKI524316 KTT524310:KUE524316 LDP524310:LEA524316 LNL524310:LNW524316 LXH524310:LXS524316 MHD524310:MHO524316 MQZ524310:MRK524316 NAV524310:NBG524316 NKR524310:NLC524316 NUN524310:NUY524316 OEJ524310:OEU524316 OOF524310:OOQ524316 OYB524310:OYM524316 PHX524310:PII524316 PRT524310:PSE524316 QBP524310:QCA524316 QLL524310:QLW524316 QVH524310:QVS524316 RFD524310:RFO524316 ROZ524310:RPK524316 RYV524310:RZG524316 SIR524310:SJC524316 SSN524310:SSY524316 TCJ524310:TCU524316 TMF524310:TMQ524316 TWB524310:TWM524316 UFX524310:UGI524316 UPT524310:UQE524316 UZP524310:VAA524316 VJL524310:VJW524316 VTH524310:VTS524316 WDD524310:WDO524316 WMZ524310:WNK524316 WWV524310:WXG524316 KJ589846:KU589852 UF589846:UQ589852 AEB589846:AEM589852 ANX589846:AOI589852 AXT589846:AYE589852 BHP589846:BIA589852 BRL589846:BRW589852 CBH589846:CBS589852 CLD589846:CLO589852 CUZ589846:CVK589852 DEV589846:DFG589852 DOR589846:DPC589852 DYN589846:DYY589852 EIJ589846:EIU589852 ESF589846:ESQ589852 FCB589846:FCM589852 FLX589846:FMI589852 FVT589846:FWE589852 GFP589846:GGA589852 GPL589846:GPW589852 GZH589846:GZS589852 HJD589846:HJO589852 HSZ589846:HTK589852 ICV589846:IDG589852 IMR589846:INC589852 IWN589846:IWY589852 JGJ589846:JGU589852 JQF589846:JQQ589852 KAB589846:KAM589852 KJX589846:KKI589852 KTT589846:KUE589852 LDP589846:LEA589852 LNL589846:LNW589852 LXH589846:LXS589852 MHD589846:MHO589852 MQZ589846:MRK589852 NAV589846:NBG589852 NKR589846:NLC589852 NUN589846:NUY589852 OEJ589846:OEU589852 OOF589846:OOQ589852 OYB589846:OYM589852 PHX589846:PII589852 PRT589846:PSE589852 QBP589846:QCA589852 QLL589846:QLW589852 QVH589846:QVS589852 RFD589846:RFO589852 ROZ589846:RPK589852 RYV589846:RZG589852 SIR589846:SJC589852 SSN589846:SSY589852 TCJ589846:TCU589852 TMF589846:TMQ589852 TWB589846:TWM589852 UFX589846:UGI589852 UPT589846:UQE589852 UZP589846:VAA589852 VJL589846:VJW589852 VTH589846:VTS589852 WDD589846:WDO589852 WMZ589846:WNK589852 WWV589846:WXG589852 KJ655382:KU655388 UF655382:UQ655388 AEB655382:AEM655388 ANX655382:AOI655388 AXT655382:AYE655388 BHP655382:BIA655388 BRL655382:BRW655388 CBH655382:CBS655388 CLD655382:CLO655388 CUZ655382:CVK655388 DEV655382:DFG655388 DOR655382:DPC655388 DYN655382:DYY655388 EIJ655382:EIU655388 ESF655382:ESQ655388 FCB655382:FCM655388 FLX655382:FMI655388 FVT655382:FWE655388 GFP655382:GGA655388 GPL655382:GPW655388 GZH655382:GZS655388 HJD655382:HJO655388 HSZ655382:HTK655388 ICV655382:IDG655388 IMR655382:INC655388 IWN655382:IWY655388 JGJ655382:JGU655388 JQF655382:JQQ655388 KAB655382:KAM655388 KJX655382:KKI655388 KTT655382:KUE655388 LDP655382:LEA655388 LNL655382:LNW655388 LXH655382:LXS655388 MHD655382:MHO655388 MQZ655382:MRK655388 NAV655382:NBG655388 NKR655382:NLC655388 NUN655382:NUY655388 OEJ655382:OEU655388 OOF655382:OOQ655388 OYB655382:OYM655388 PHX655382:PII655388 PRT655382:PSE655388 QBP655382:QCA655388 QLL655382:QLW655388 QVH655382:QVS655388 RFD655382:RFO655388 ROZ655382:RPK655388 RYV655382:RZG655388 SIR655382:SJC655388 SSN655382:SSY655388 TCJ655382:TCU655388 TMF655382:TMQ655388 TWB655382:TWM655388 UFX655382:UGI655388 UPT655382:UQE655388 UZP655382:VAA655388 VJL655382:VJW655388 VTH655382:VTS655388 WDD655382:WDO655388 WMZ655382:WNK655388 WWV655382:WXG655388 KJ720918:KU720924 UF720918:UQ720924 AEB720918:AEM720924 ANX720918:AOI720924 AXT720918:AYE720924 BHP720918:BIA720924 BRL720918:BRW720924 CBH720918:CBS720924 CLD720918:CLO720924 CUZ720918:CVK720924 DEV720918:DFG720924 DOR720918:DPC720924 DYN720918:DYY720924 EIJ720918:EIU720924 ESF720918:ESQ720924 FCB720918:FCM720924 FLX720918:FMI720924 FVT720918:FWE720924 GFP720918:GGA720924 GPL720918:GPW720924 GZH720918:GZS720924 HJD720918:HJO720924 HSZ720918:HTK720924 ICV720918:IDG720924 IMR720918:INC720924 IWN720918:IWY720924 JGJ720918:JGU720924 JQF720918:JQQ720924 KAB720918:KAM720924 KJX720918:KKI720924 KTT720918:KUE720924 LDP720918:LEA720924 LNL720918:LNW720924 LXH720918:LXS720924 MHD720918:MHO720924 MQZ720918:MRK720924 NAV720918:NBG720924 NKR720918:NLC720924 NUN720918:NUY720924 OEJ720918:OEU720924 OOF720918:OOQ720924 OYB720918:OYM720924 PHX720918:PII720924 PRT720918:PSE720924 QBP720918:QCA720924 QLL720918:QLW720924 QVH720918:QVS720924 RFD720918:RFO720924 ROZ720918:RPK720924 RYV720918:RZG720924 SIR720918:SJC720924 SSN720918:SSY720924 TCJ720918:TCU720924 TMF720918:TMQ720924 TWB720918:TWM720924 UFX720918:UGI720924 UPT720918:UQE720924 UZP720918:VAA720924 VJL720918:VJW720924 VTH720918:VTS720924 WDD720918:WDO720924 WMZ720918:WNK720924 WWV720918:WXG720924 KJ786454:KU786460 UF786454:UQ786460 AEB786454:AEM786460 ANX786454:AOI786460 AXT786454:AYE786460 BHP786454:BIA786460 BRL786454:BRW786460 CBH786454:CBS786460 CLD786454:CLO786460 CUZ786454:CVK786460 DEV786454:DFG786460 DOR786454:DPC786460 DYN786454:DYY786460 EIJ786454:EIU786460 ESF786454:ESQ786460 FCB786454:FCM786460 FLX786454:FMI786460 FVT786454:FWE786460 GFP786454:GGA786460 GPL786454:GPW786460 GZH786454:GZS786460 HJD786454:HJO786460 HSZ786454:HTK786460 ICV786454:IDG786460 IMR786454:INC786460 IWN786454:IWY786460 JGJ786454:JGU786460 JQF786454:JQQ786460 KAB786454:KAM786460 KJX786454:KKI786460 KTT786454:KUE786460 LDP786454:LEA786460 LNL786454:LNW786460 LXH786454:LXS786460 MHD786454:MHO786460 MQZ786454:MRK786460 NAV786454:NBG786460 NKR786454:NLC786460 NUN786454:NUY786460 OEJ786454:OEU786460 OOF786454:OOQ786460 OYB786454:OYM786460 PHX786454:PII786460 PRT786454:PSE786460 QBP786454:QCA786460 QLL786454:QLW786460 QVH786454:QVS786460 RFD786454:RFO786460 ROZ786454:RPK786460 RYV786454:RZG786460 SIR786454:SJC786460 SSN786454:SSY786460 TCJ786454:TCU786460 TMF786454:TMQ786460 TWB786454:TWM786460 UFX786454:UGI786460 UPT786454:UQE786460 UZP786454:VAA786460 VJL786454:VJW786460 VTH786454:VTS786460 WDD786454:WDO786460 WMZ786454:WNK786460 WWV786454:WXG786460 KJ851990:KU851996 UF851990:UQ851996 AEB851990:AEM851996 ANX851990:AOI851996 AXT851990:AYE851996 BHP851990:BIA851996 BRL851990:BRW851996 CBH851990:CBS851996 CLD851990:CLO851996 CUZ851990:CVK851996 DEV851990:DFG851996 DOR851990:DPC851996 DYN851990:DYY851996 EIJ851990:EIU851996 ESF851990:ESQ851996 FCB851990:FCM851996 FLX851990:FMI851996 FVT851990:FWE851996 GFP851990:GGA851996 GPL851990:GPW851996 GZH851990:GZS851996 HJD851990:HJO851996 HSZ851990:HTK851996 ICV851990:IDG851996 IMR851990:INC851996 IWN851990:IWY851996 JGJ851990:JGU851996 JQF851990:JQQ851996 KAB851990:KAM851996 KJX851990:KKI851996 KTT851990:KUE851996 LDP851990:LEA851996 LNL851990:LNW851996 LXH851990:LXS851996 MHD851990:MHO851996 MQZ851990:MRK851996 NAV851990:NBG851996 NKR851990:NLC851996 NUN851990:NUY851996 OEJ851990:OEU851996 OOF851990:OOQ851996 OYB851990:OYM851996 PHX851990:PII851996 PRT851990:PSE851996 QBP851990:QCA851996 QLL851990:QLW851996 QVH851990:QVS851996 RFD851990:RFO851996 ROZ851990:RPK851996 RYV851990:RZG851996 SIR851990:SJC851996 SSN851990:SSY851996 TCJ851990:TCU851996 TMF851990:TMQ851996 TWB851990:TWM851996 UFX851990:UGI851996 UPT851990:UQE851996 UZP851990:VAA851996 VJL851990:VJW851996 VTH851990:VTS851996 WDD851990:WDO851996 WMZ851990:WNK851996 WWV851990:WXG851996 KJ917526:KU917532 UF917526:UQ917532 AEB917526:AEM917532 ANX917526:AOI917532 AXT917526:AYE917532 BHP917526:BIA917532 BRL917526:BRW917532 CBH917526:CBS917532 CLD917526:CLO917532 CUZ917526:CVK917532 DEV917526:DFG917532 DOR917526:DPC917532 DYN917526:DYY917532 EIJ917526:EIU917532 ESF917526:ESQ917532 FCB917526:FCM917532 FLX917526:FMI917532 FVT917526:FWE917532 GFP917526:GGA917532 GPL917526:GPW917532 GZH917526:GZS917532 HJD917526:HJO917532 HSZ917526:HTK917532 ICV917526:IDG917532 IMR917526:INC917532 IWN917526:IWY917532 JGJ917526:JGU917532 JQF917526:JQQ917532 KAB917526:KAM917532 KJX917526:KKI917532 KTT917526:KUE917532 LDP917526:LEA917532 LNL917526:LNW917532 LXH917526:LXS917532 MHD917526:MHO917532 MQZ917526:MRK917532 NAV917526:NBG917532 NKR917526:NLC917532 NUN917526:NUY917532 OEJ917526:OEU917532 OOF917526:OOQ917532 OYB917526:OYM917532 PHX917526:PII917532 PRT917526:PSE917532 QBP917526:QCA917532 QLL917526:QLW917532 QVH917526:QVS917532 RFD917526:RFO917532 ROZ917526:RPK917532 RYV917526:RZG917532 SIR917526:SJC917532 SSN917526:SSY917532 TCJ917526:TCU917532 TMF917526:TMQ917532 TWB917526:TWM917532 UFX917526:UGI917532 UPT917526:UQE917532 UZP917526:VAA917532 VJL917526:VJW917532 VTH917526:VTS917532 WDD917526:WDO917532 WMZ917526:WNK917532 WWV917526:WXG917532 KJ983062:KU983068 UF983062:UQ983068 AEB983062:AEM983068 ANX983062:AOI983068 AXT983062:AYE983068 BHP983062:BIA983068 BRL983062:BRW983068 CBH983062:CBS983068 CLD983062:CLO983068 CUZ983062:CVK983068 DEV983062:DFG983068 DOR983062:DPC983068 DYN983062:DYY983068 EIJ983062:EIU983068 ESF983062:ESQ983068 FCB983062:FCM983068 FLX983062:FMI983068 FVT983062:FWE983068 GFP983062:GGA983068 GPL983062:GPW983068 GZH983062:GZS983068 HJD983062:HJO983068 HSZ983062:HTK983068 ICV983062:IDG983068 IMR983062:INC983068 IWN983062:IWY983068 JGJ983062:JGU983068 JQF983062:JQQ983068 KAB983062:KAM983068 KJX983062:KKI983068 KTT983062:KUE983068 LDP983062:LEA983068 LNL983062:LNW983068 LXH983062:LXS983068 MHD983062:MHO983068 MQZ983062:MRK983068 NAV983062:NBG983068 NKR983062:NLC983068 NUN983062:NUY983068 OEJ983062:OEU983068 OOF983062:OOQ983068 OYB983062:OYM983068 PHX983062:PII983068 PRT983062:PSE983068 QBP983062:QCA983068 QLL983062:QLW983068 QVH983062:QVS983068 RFD983062:RFO983068 ROZ983062:RPK983068 RYV983062:RZG983068 SIR983062:SJC983068 SSN983062:SSY983068 TCJ983062:TCU983068 TMF983062:TMQ983068 TWB983062:TWM983068 UFX983062:UGI983068 UPT983062:UQE983068 UZP983062:VAA983068 VJL983062:VJW983068 VTH983062:VTS983068 WDD983062:WDO983068 WMZ983062:WNK983068 AY27:AY28 L65558:AY65564 L131094:AY131100 L196630:AY196636 L262166:AY262172 L327702:AY327708 L393238:AY393244 L458774:AY458780 L524310:AY524316 L589846:AY589852 L655382:AY655388 L720918:AY720924 L786454:AY786460 L851990:AY851996 L917526:AY917532 L983062:AY983068 L26:AX28"/>
    <dataValidation type="list" allowBlank="1" showInputMessage="1" errorTitle="Ошибка" error="Выберите значение из списка" prompt="Выберите значение из списка" sqref="WWY983059 KM23 UI23 AEE23 AOA23 AXW23 BHS23 BRO23 CBK23 CLG23 CVC23 DEY23 DOU23 DYQ23 EIM23 ESI23 FCE23 FMA23 FVW23 GFS23 GPO23 GZK23 HJG23 HTC23 ICY23 IMU23 IWQ23 JGM23 JQI23 KAE23 KKA23 KTW23 LDS23 LNO23 LXK23 MHG23 MRC23 NAY23 NKU23 NUQ23 OEM23 OOI23 OYE23 PIA23 PRW23 QBS23 QLO23 QVK23 RFG23 RPC23 RYY23 SIU23 SSQ23 TCM23 TMI23 TWE23 UGA23 UPW23 UZS23 VJO23 VTK23 WDG23 WNC23 WWY23 O65555 KM65555 UI65555 AEE65555 AOA65555 AXW65555 BHS65555 BRO65555 CBK65555 CLG65555 CVC65555 DEY65555 DOU65555 DYQ65555 EIM65555 ESI65555 FCE65555 FMA65555 FVW65555 GFS65555 GPO65555 GZK65555 HJG65555 HTC65555 ICY65555 IMU65555 IWQ65555 JGM65555 JQI65555 KAE65555 KKA65555 KTW65555 LDS65555 LNO65555 LXK65555 MHG65555 MRC65555 NAY65555 NKU65555 NUQ65555 OEM65555 OOI65555 OYE65555 PIA65555 PRW65555 QBS65555 QLO65555 QVK65555 RFG65555 RPC65555 RYY65555 SIU65555 SSQ65555 TCM65555 TMI65555 TWE65555 UGA65555 UPW65555 UZS65555 VJO65555 VTK65555 WDG65555 WNC65555 WWY65555 O131091 KM131091 UI131091 AEE131091 AOA131091 AXW131091 BHS131091 BRO131091 CBK131091 CLG131091 CVC131091 DEY131091 DOU131091 DYQ131091 EIM131091 ESI131091 FCE131091 FMA131091 FVW131091 GFS131091 GPO131091 GZK131091 HJG131091 HTC131091 ICY131091 IMU131091 IWQ131091 JGM131091 JQI131091 KAE131091 KKA131091 KTW131091 LDS131091 LNO131091 LXK131091 MHG131091 MRC131091 NAY131091 NKU131091 NUQ131091 OEM131091 OOI131091 OYE131091 PIA131091 PRW131091 QBS131091 QLO131091 QVK131091 RFG131091 RPC131091 RYY131091 SIU131091 SSQ131091 TCM131091 TMI131091 TWE131091 UGA131091 UPW131091 UZS131091 VJO131091 VTK131091 WDG131091 WNC131091 WWY131091 O196627 KM196627 UI196627 AEE196627 AOA196627 AXW196627 BHS196627 BRO196627 CBK196627 CLG196627 CVC196627 DEY196627 DOU196627 DYQ196627 EIM196627 ESI196627 FCE196627 FMA196627 FVW196627 GFS196627 GPO196627 GZK196627 HJG196627 HTC196627 ICY196627 IMU196627 IWQ196627 JGM196627 JQI196627 KAE196627 KKA196627 KTW196627 LDS196627 LNO196627 LXK196627 MHG196627 MRC196627 NAY196627 NKU196627 NUQ196627 OEM196627 OOI196627 OYE196627 PIA196627 PRW196627 QBS196627 QLO196627 QVK196627 RFG196627 RPC196627 RYY196627 SIU196627 SSQ196627 TCM196627 TMI196627 TWE196627 UGA196627 UPW196627 UZS196627 VJO196627 VTK196627 WDG196627 WNC196627 WWY196627 O262163 KM262163 UI262163 AEE262163 AOA262163 AXW262163 BHS262163 BRO262163 CBK262163 CLG262163 CVC262163 DEY262163 DOU262163 DYQ262163 EIM262163 ESI262163 FCE262163 FMA262163 FVW262163 GFS262163 GPO262163 GZK262163 HJG262163 HTC262163 ICY262163 IMU262163 IWQ262163 JGM262163 JQI262163 KAE262163 KKA262163 KTW262163 LDS262163 LNO262163 LXK262163 MHG262163 MRC262163 NAY262163 NKU262163 NUQ262163 OEM262163 OOI262163 OYE262163 PIA262163 PRW262163 QBS262163 QLO262163 QVK262163 RFG262163 RPC262163 RYY262163 SIU262163 SSQ262163 TCM262163 TMI262163 TWE262163 UGA262163 UPW262163 UZS262163 VJO262163 VTK262163 WDG262163 WNC262163 WWY262163 O327699 KM327699 UI327699 AEE327699 AOA327699 AXW327699 BHS327699 BRO327699 CBK327699 CLG327699 CVC327699 DEY327699 DOU327699 DYQ327699 EIM327699 ESI327699 FCE327699 FMA327699 FVW327699 GFS327699 GPO327699 GZK327699 HJG327699 HTC327699 ICY327699 IMU327699 IWQ327699 JGM327699 JQI327699 KAE327699 KKA327699 KTW327699 LDS327699 LNO327699 LXK327699 MHG327699 MRC327699 NAY327699 NKU327699 NUQ327699 OEM327699 OOI327699 OYE327699 PIA327699 PRW327699 QBS327699 QLO327699 QVK327699 RFG327699 RPC327699 RYY327699 SIU327699 SSQ327699 TCM327699 TMI327699 TWE327699 UGA327699 UPW327699 UZS327699 VJO327699 VTK327699 WDG327699 WNC327699 WWY327699 O393235 KM393235 UI393235 AEE393235 AOA393235 AXW393235 BHS393235 BRO393235 CBK393235 CLG393235 CVC393235 DEY393235 DOU393235 DYQ393235 EIM393235 ESI393235 FCE393235 FMA393235 FVW393235 GFS393235 GPO393235 GZK393235 HJG393235 HTC393235 ICY393235 IMU393235 IWQ393235 JGM393235 JQI393235 KAE393235 KKA393235 KTW393235 LDS393235 LNO393235 LXK393235 MHG393235 MRC393235 NAY393235 NKU393235 NUQ393235 OEM393235 OOI393235 OYE393235 PIA393235 PRW393235 QBS393235 QLO393235 QVK393235 RFG393235 RPC393235 RYY393235 SIU393235 SSQ393235 TCM393235 TMI393235 TWE393235 UGA393235 UPW393235 UZS393235 VJO393235 VTK393235 WDG393235 WNC393235 WWY393235 O458771 KM458771 UI458771 AEE458771 AOA458771 AXW458771 BHS458771 BRO458771 CBK458771 CLG458771 CVC458771 DEY458771 DOU458771 DYQ458771 EIM458771 ESI458771 FCE458771 FMA458771 FVW458771 GFS458771 GPO458771 GZK458771 HJG458771 HTC458771 ICY458771 IMU458771 IWQ458771 JGM458771 JQI458771 KAE458771 KKA458771 KTW458771 LDS458771 LNO458771 LXK458771 MHG458771 MRC458771 NAY458771 NKU458771 NUQ458771 OEM458771 OOI458771 OYE458771 PIA458771 PRW458771 QBS458771 QLO458771 QVK458771 RFG458771 RPC458771 RYY458771 SIU458771 SSQ458771 TCM458771 TMI458771 TWE458771 UGA458771 UPW458771 UZS458771 VJO458771 VTK458771 WDG458771 WNC458771 WWY458771 O524307 KM524307 UI524307 AEE524307 AOA524307 AXW524307 BHS524307 BRO524307 CBK524307 CLG524307 CVC524307 DEY524307 DOU524307 DYQ524307 EIM524307 ESI524307 FCE524307 FMA524307 FVW524307 GFS524307 GPO524307 GZK524307 HJG524307 HTC524307 ICY524307 IMU524307 IWQ524307 JGM524307 JQI524307 KAE524307 KKA524307 KTW524307 LDS524307 LNO524307 LXK524307 MHG524307 MRC524307 NAY524307 NKU524307 NUQ524307 OEM524307 OOI524307 OYE524307 PIA524307 PRW524307 QBS524307 QLO524307 QVK524307 RFG524307 RPC524307 RYY524307 SIU524307 SSQ524307 TCM524307 TMI524307 TWE524307 UGA524307 UPW524307 UZS524307 VJO524307 VTK524307 WDG524307 WNC524307 WWY524307 O589843 KM589843 UI589843 AEE589843 AOA589843 AXW589843 BHS589843 BRO589843 CBK589843 CLG589843 CVC589843 DEY589843 DOU589843 DYQ589843 EIM589843 ESI589843 FCE589843 FMA589843 FVW589843 GFS589843 GPO589843 GZK589843 HJG589843 HTC589843 ICY589843 IMU589843 IWQ589843 JGM589843 JQI589843 KAE589843 KKA589843 KTW589843 LDS589843 LNO589843 LXK589843 MHG589843 MRC589843 NAY589843 NKU589843 NUQ589843 OEM589843 OOI589843 OYE589843 PIA589843 PRW589843 QBS589843 QLO589843 QVK589843 RFG589843 RPC589843 RYY589843 SIU589843 SSQ589843 TCM589843 TMI589843 TWE589843 UGA589843 UPW589843 UZS589843 VJO589843 VTK589843 WDG589843 WNC589843 WWY589843 O655379 KM655379 UI655379 AEE655379 AOA655379 AXW655379 BHS655379 BRO655379 CBK655379 CLG655379 CVC655379 DEY655379 DOU655379 DYQ655379 EIM655379 ESI655379 FCE655379 FMA655379 FVW655379 GFS655379 GPO655379 GZK655379 HJG655379 HTC655379 ICY655379 IMU655379 IWQ655379 JGM655379 JQI655379 KAE655379 KKA655379 KTW655379 LDS655379 LNO655379 LXK655379 MHG655379 MRC655379 NAY655379 NKU655379 NUQ655379 OEM655379 OOI655379 OYE655379 PIA655379 PRW655379 QBS655379 QLO655379 QVK655379 RFG655379 RPC655379 RYY655379 SIU655379 SSQ655379 TCM655379 TMI655379 TWE655379 UGA655379 UPW655379 UZS655379 VJO655379 VTK655379 WDG655379 WNC655379 WWY655379 O720915 KM720915 UI720915 AEE720915 AOA720915 AXW720915 BHS720915 BRO720915 CBK720915 CLG720915 CVC720915 DEY720915 DOU720915 DYQ720915 EIM720915 ESI720915 FCE720915 FMA720915 FVW720915 GFS720915 GPO720915 GZK720915 HJG720915 HTC720915 ICY720915 IMU720915 IWQ720915 JGM720915 JQI720915 KAE720915 KKA720915 KTW720915 LDS720915 LNO720915 LXK720915 MHG720915 MRC720915 NAY720915 NKU720915 NUQ720915 OEM720915 OOI720915 OYE720915 PIA720915 PRW720915 QBS720915 QLO720915 QVK720915 RFG720915 RPC720915 RYY720915 SIU720915 SSQ720915 TCM720915 TMI720915 TWE720915 UGA720915 UPW720915 UZS720915 VJO720915 VTK720915 WDG720915 WNC720915 WWY720915 O786451 KM786451 UI786451 AEE786451 AOA786451 AXW786451 BHS786451 BRO786451 CBK786451 CLG786451 CVC786451 DEY786451 DOU786451 DYQ786451 EIM786451 ESI786451 FCE786451 FMA786451 FVW786451 GFS786451 GPO786451 GZK786451 HJG786451 HTC786451 ICY786451 IMU786451 IWQ786451 JGM786451 JQI786451 KAE786451 KKA786451 KTW786451 LDS786451 LNO786451 LXK786451 MHG786451 MRC786451 NAY786451 NKU786451 NUQ786451 OEM786451 OOI786451 OYE786451 PIA786451 PRW786451 QBS786451 QLO786451 QVK786451 RFG786451 RPC786451 RYY786451 SIU786451 SSQ786451 TCM786451 TMI786451 TWE786451 UGA786451 UPW786451 UZS786451 VJO786451 VTK786451 WDG786451 WNC786451 WWY786451 O851987 KM851987 UI851987 AEE851987 AOA851987 AXW851987 BHS851987 BRO851987 CBK851987 CLG851987 CVC851987 DEY851987 DOU851987 DYQ851987 EIM851987 ESI851987 FCE851987 FMA851987 FVW851987 GFS851987 GPO851987 GZK851987 HJG851987 HTC851987 ICY851987 IMU851987 IWQ851987 JGM851987 JQI851987 KAE851987 KKA851987 KTW851987 LDS851987 LNO851987 LXK851987 MHG851987 MRC851987 NAY851987 NKU851987 NUQ851987 OEM851987 OOI851987 OYE851987 PIA851987 PRW851987 QBS851987 QLO851987 QVK851987 RFG851987 RPC851987 RYY851987 SIU851987 SSQ851987 TCM851987 TMI851987 TWE851987 UGA851987 UPW851987 UZS851987 VJO851987 VTK851987 WDG851987 WNC851987 WWY851987 O917523 KM917523 UI917523 AEE917523 AOA917523 AXW917523 BHS917523 BRO917523 CBK917523 CLG917523 CVC917523 DEY917523 DOU917523 DYQ917523 EIM917523 ESI917523 FCE917523 FMA917523 FVW917523 GFS917523 GPO917523 GZK917523 HJG917523 HTC917523 ICY917523 IMU917523 IWQ917523 JGM917523 JQI917523 KAE917523 KKA917523 KTW917523 LDS917523 LNO917523 LXK917523 MHG917523 MRC917523 NAY917523 NKU917523 NUQ917523 OEM917523 OOI917523 OYE917523 PIA917523 PRW917523 QBS917523 QLO917523 QVK917523 RFG917523 RPC917523 RYY917523 SIU917523 SSQ917523 TCM917523 TMI917523 TWE917523 UGA917523 UPW917523 UZS917523 VJO917523 VTK917523 WDG917523 WNC917523 WWY917523 O983059 KM983059 UI983059 AEE983059 AOA983059 AXW983059 BHS983059 BRO983059 CBK983059 CLG983059 CVC983059 DEY983059 DOU983059 DYQ983059 EIM983059 ESI983059 FCE983059 FMA983059 FVW983059 GFS983059 GPO983059 GZK983059 HJG983059 HTC983059 ICY983059 IMU983059 IWQ983059 JGM983059 JQI983059 KAE983059 KKA983059 KTW983059 LDS983059 LNO983059 LXK983059 MHG983059 MRC983059 NAY983059 NKU983059 NUQ983059 OEM983059 OOI983059 OYE983059 PIA983059 PRW983059 QBS983059 QLO983059 QVK983059 RFG983059 RPC983059 RYY983059 SIU983059 SSQ983059 TCM983059 TMI983059 TWE983059 UGA983059 UPW983059 UZS983059 VJO983059 VTK983059 WDG983059 WNC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formula1>kind_of_cons</formula1>
    </dataValidation>
    <dataValidation type="textLength" operator="lessThanOrEqual" allowBlank="1" showInputMessage="1" showErrorMessage="1" errorTitle="Ошибка" error="Допускается ввод не более 900 символов!" sqref="WXG983054:WXG983060 UQ18:UQ24 AEM18:AEM24 AOI18:AOI24 AYE18:AYE24 BIA18:BIA24 BRW18:BRW24 CBS18:CBS24 CLO18:CLO24 CVK18:CVK24 DFG18:DFG24 DPC18:DPC24 DYY18:DYY24 EIU18:EIU24 ESQ18:ESQ24 FCM18:FCM24 FMI18:FMI24 FWE18:FWE24 GGA18:GGA24 GPW18:GPW24 GZS18:GZS24 HJO18:HJO24 HTK18:HTK24 IDG18:IDG24 INC18:INC24 IWY18:IWY24 JGU18:JGU24 JQQ18:JQQ24 KAM18:KAM24 KKI18:KKI24 KUE18:KUE24 LEA18:LEA24 LNW18:LNW24 LXS18:LXS24 MHO18:MHO24 MRK18:MRK24 NBG18:NBG24 NLC18:NLC24 NUY18:NUY24 OEU18:OEU24 OOQ18:OOQ24 OYM18:OYM24 PII18:PII24 PSE18:PSE24 QCA18:QCA24 QLW18:QLW24 QVS18:QVS24 RFO18:RFO24 RPK18:RPK24 RZG18:RZG24 SJC18:SJC24 SSY18:SSY24 TCU18:TCU24 TMQ18:TMQ24 TWM18:TWM24 UGI18:UGI24 UQE18:UQE24 VAA18:VAA24 VJW18:VJW24 VTS18:VTS24 WDO18:WDO24 WNK18:WNK24 WXG18:WXG24 WNK983054:WNK983060 AY65550:AY65556 KU65550:KU65556 UQ65550:UQ65556 AEM65550:AEM65556 AOI65550:AOI65556 AYE65550:AYE65556 BIA65550:BIA65556 BRW65550:BRW65556 CBS65550:CBS65556 CLO65550:CLO65556 CVK65550:CVK65556 DFG65550:DFG65556 DPC65550:DPC65556 DYY65550:DYY65556 EIU65550:EIU65556 ESQ65550:ESQ65556 FCM65550:FCM65556 FMI65550:FMI65556 FWE65550:FWE65556 GGA65550:GGA65556 GPW65550:GPW65556 GZS65550:GZS65556 HJO65550:HJO65556 HTK65550:HTK65556 IDG65550:IDG65556 INC65550:INC65556 IWY65550:IWY65556 JGU65550:JGU65556 JQQ65550:JQQ65556 KAM65550:KAM65556 KKI65550:KKI65556 KUE65550:KUE65556 LEA65550:LEA65556 LNW65550:LNW65556 LXS65550:LXS65556 MHO65550:MHO65556 MRK65550:MRK65556 NBG65550:NBG65556 NLC65550:NLC65556 NUY65550:NUY65556 OEU65550:OEU65556 OOQ65550:OOQ65556 OYM65550:OYM65556 PII65550:PII65556 PSE65550:PSE65556 QCA65550:QCA65556 QLW65550:QLW65556 QVS65550:QVS65556 RFO65550:RFO65556 RPK65550:RPK65556 RZG65550:RZG65556 SJC65550:SJC65556 SSY65550:SSY65556 TCU65550:TCU65556 TMQ65550:TMQ65556 TWM65550:TWM65556 UGI65550:UGI65556 UQE65550:UQE65556 VAA65550:VAA65556 VJW65550:VJW65556 VTS65550:VTS65556 WDO65550:WDO65556 WNK65550:WNK65556 WXG65550:WXG65556 AY131086:AY131092 KU131086:KU131092 UQ131086:UQ131092 AEM131086:AEM131092 AOI131086:AOI131092 AYE131086:AYE131092 BIA131086:BIA131092 BRW131086:BRW131092 CBS131086:CBS131092 CLO131086:CLO131092 CVK131086:CVK131092 DFG131086:DFG131092 DPC131086:DPC131092 DYY131086:DYY131092 EIU131086:EIU131092 ESQ131086:ESQ131092 FCM131086:FCM131092 FMI131086:FMI131092 FWE131086:FWE131092 GGA131086:GGA131092 GPW131086:GPW131092 GZS131086:GZS131092 HJO131086:HJO131092 HTK131086:HTK131092 IDG131086:IDG131092 INC131086:INC131092 IWY131086:IWY131092 JGU131086:JGU131092 JQQ131086:JQQ131092 KAM131086:KAM131092 KKI131086:KKI131092 KUE131086:KUE131092 LEA131086:LEA131092 LNW131086:LNW131092 LXS131086:LXS131092 MHO131086:MHO131092 MRK131086:MRK131092 NBG131086:NBG131092 NLC131086:NLC131092 NUY131086:NUY131092 OEU131086:OEU131092 OOQ131086:OOQ131092 OYM131086:OYM131092 PII131086:PII131092 PSE131086:PSE131092 QCA131086:QCA131092 QLW131086:QLW131092 QVS131086:QVS131092 RFO131086:RFO131092 RPK131086:RPK131092 RZG131086:RZG131092 SJC131086:SJC131092 SSY131086:SSY131092 TCU131086:TCU131092 TMQ131086:TMQ131092 TWM131086:TWM131092 UGI131086:UGI131092 UQE131086:UQE131092 VAA131086:VAA131092 VJW131086:VJW131092 VTS131086:VTS131092 WDO131086:WDO131092 WNK131086:WNK131092 WXG131086:WXG131092 AY196622:AY196628 KU196622:KU196628 UQ196622:UQ196628 AEM196622:AEM196628 AOI196622:AOI196628 AYE196622:AYE196628 BIA196622:BIA196628 BRW196622:BRW196628 CBS196622:CBS196628 CLO196622:CLO196628 CVK196622:CVK196628 DFG196622:DFG196628 DPC196622:DPC196628 DYY196622:DYY196628 EIU196622:EIU196628 ESQ196622:ESQ196628 FCM196622:FCM196628 FMI196622:FMI196628 FWE196622:FWE196628 GGA196622:GGA196628 GPW196622:GPW196628 GZS196622:GZS196628 HJO196622:HJO196628 HTK196622:HTK196628 IDG196622:IDG196628 INC196622:INC196628 IWY196622:IWY196628 JGU196622:JGU196628 JQQ196622:JQQ196628 KAM196622:KAM196628 KKI196622:KKI196628 KUE196622:KUE196628 LEA196622:LEA196628 LNW196622:LNW196628 LXS196622:LXS196628 MHO196622:MHO196628 MRK196622:MRK196628 NBG196622:NBG196628 NLC196622:NLC196628 NUY196622:NUY196628 OEU196622:OEU196628 OOQ196622:OOQ196628 OYM196622:OYM196628 PII196622:PII196628 PSE196622:PSE196628 QCA196622:QCA196628 QLW196622:QLW196628 QVS196622:QVS196628 RFO196622:RFO196628 RPK196622:RPK196628 RZG196622:RZG196628 SJC196622:SJC196628 SSY196622:SSY196628 TCU196622:TCU196628 TMQ196622:TMQ196628 TWM196622:TWM196628 UGI196622:UGI196628 UQE196622:UQE196628 VAA196622:VAA196628 VJW196622:VJW196628 VTS196622:VTS196628 WDO196622:WDO196628 WNK196622:WNK196628 WXG196622:WXG196628 AY262158:AY262164 KU262158:KU262164 UQ262158:UQ262164 AEM262158:AEM262164 AOI262158:AOI262164 AYE262158:AYE262164 BIA262158:BIA262164 BRW262158:BRW262164 CBS262158:CBS262164 CLO262158:CLO262164 CVK262158:CVK262164 DFG262158:DFG262164 DPC262158:DPC262164 DYY262158:DYY262164 EIU262158:EIU262164 ESQ262158:ESQ262164 FCM262158:FCM262164 FMI262158:FMI262164 FWE262158:FWE262164 GGA262158:GGA262164 GPW262158:GPW262164 GZS262158:GZS262164 HJO262158:HJO262164 HTK262158:HTK262164 IDG262158:IDG262164 INC262158:INC262164 IWY262158:IWY262164 JGU262158:JGU262164 JQQ262158:JQQ262164 KAM262158:KAM262164 KKI262158:KKI262164 KUE262158:KUE262164 LEA262158:LEA262164 LNW262158:LNW262164 LXS262158:LXS262164 MHO262158:MHO262164 MRK262158:MRK262164 NBG262158:NBG262164 NLC262158:NLC262164 NUY262158:NUY262164 OEU262158:OEU262164 OOQ262158:OOQ262164 OYM262158:OYM262164 PII262158:PII262164 PSE262158:PSE262164 QCA262158:QCA262164 QLW262158:QLW262164 QVS262158:QVS262164 RFO262158:RFO262164 RPK262158:RPK262164 RZG262158:RZG262164 SJC262158:SJC262164 SSY262158:SSY262164 TCU262158:TCU262164 TMQ262158:TMQ262164 TWM262158:TWM262164 UGI262158:UGI262164 UQE262158:UQE262164 VAA262158:VAA262164 VJW262158:VJW262164 VTS262158:VTS262164 WDO262158:WDO262164 WNK262158:WNK262164 WXG262158:WXG262164 AY327694:AY327700 KU327694:KU327700 UQ327694:UQ327700 AEM327694:AEM327700 AOI327694:AOI327700 AYE327694:AYE327700 BIA327694:BIA327700 BRW327694:BRW327700 CBS327694:CBS327700 CLO327694:CLO327700 CVK327694:CVK327700 DFG327694:DFG327700 DPC327694:DPC327700 DYY327694:DYY327700 EIU327694:EIU327700 ESQ327694:ESQ327700 FCM327694:FCM327700 FMI327694:FMI327700 FWE327694:FWE327700 GGA327694:GGA327700 GPW327694:GPW327700 GZS327694:GZS327700 HJO327694:HJO327700 HTK327694:HTK327700 IDG327694:IDG327700 INC327694:INC327700 IWY327694:IWY327700 JGU327694:JGU327700 JQQ327694:JQQ327700 KAM327694:KAM327700 KKI327694:KKI327700 KUE327694:KUE327700 LEA327694:LEA327700 LNW327694:LNW327700 LXS327694:LXS327700 MHO327694:MHO327700 MRK327694:MRK327700 NBG327694:NBG327700 NLC327694:NLC327700 NUY327694:NUY327700 OEU327694:OEU327700 OOQ327694:OOQ327700 OYM327694:OYM327700 PII327694:PII327700 PSE327694:PSE327700 QCA327694:QCA327700 QLW327694:QLW327700 QVS327694:QVS327700 RFO327694:RFO327700 RPK327694:RPK327700 RZG327694:RZG327700 SJC327694:SJC327700 SSY327694:SSY327700 TCU327694:TCU327700 TMQ327694:TMQ327700 TWM327694:TWM327700 UGI327694:UGI327700 UQE327694:UQE327700 VAA327694:VAA327700 VJW327694:VJW327700 VTS327694:VTS327700 WDO327694:WDO327700 WNK327694:WNK327700 WXG327694:WXG327700 AY393230:AY393236 KU393230:KU393236 UQ393230:UQ393236 AEM393230:AEM393236 AOI393230:AOI393236 AYE393230:AYE393236 BIA393230:BIA393236 BRW393230:BRW393236 CBS393230:CBS393236 CLO393230:CLO393236 CVK393230:CVK393236 DFG393230:DFG393236 DPC393230:DPC393236 DYY393230:DYY393236 EIU393230:EIU393236 ESQ393230:ESQ393236 FCM393230:FCM393236 FMI393230:FMI393236 FWE393230:FWE393236 GGA393230:GGA393236 GPW393230:GPW393236 GZS393230:GZS393236 HJO393230:HJO393236 HTK393230:HTK393236 IDG393230:IDG393236 INC393230:INC393236 IWY393230:IWY393236 JGU393230:JGU393236 JQQ393230:JQQ393236 KAM393230:KAM393236 KKI393230:KKI393236 KUE393230:KUE393236 LEA393230:LEA393236 LNW393230:LNW393236 LXS393230:LXS393236 MHO393230:MHO393236 MRK393230:MRK393236 NBG393230:NBG393236 NLC393230:NLC393236 NUY393230:NUY393236 OEU393230:OEU393236 OOQ393230:OOQ393236 OYM393230:OYM393236 PII393230:PII393236 PSE393230:PSE393236 QCA393230:QCA393236 QLW393230:QLW393236 QVS393230:QVS393236 RFO393230:RFO393236 RPK393230:RPK393236 RZG393230:RZG393236 SJC393230:SJC393236 SSY393230:SSY393236 TCU393230:TCU393236 TMQ393230:TMQ393236 TWM393230:TWM393236 UGI393230:UGI393236 UQE393230:UQE393236 VAA393230:VAA393236 VJW393230:VJW393236 VTS393230:VTS393236 WDO393230:WDO393236 WNK393230:WNK393236 WXG393230:WXG393236 AY458766:AY458772 KU458766:KU458772 UQ458766:UQ458772 AEM458766:AEM458772 AOI458766:AOI458772 AYE458766:AYE458772 BIA458766:BIA458772 BRW458766:BRW458772 CBS458766:CBS458772 CLO458766:CLO458772 CVK458766:CVK458772 DFG458766:DFG458772 DPC458766:DPC458772 DYY458766:DYY458772 EIU458766:EIU458772 ESQ458766:ESQ458772 FCM458766:FCM458772 FMI458766:FMI458772 FWE458766:FWE458772 GGA458766:GGA458772 GPW458766:GPW458772 GZS458766:GZS458772 HJO458766:HJO458772 HTK458766:HTK458772 IDG458766:IDG458772 INC458766:INC458772 IWY458766:IWY458772 JGU458766:JGU458772 JQQ458766:JQQ458772 KAM458766:KAM458772 KKI458766:KKI458772 KUE458766:KUE458772 LEA458766:LEA458772 LNW458766:LNW458772 LXS458766:LXS458772 MHO458766:MHO458772 MRK458766:MRK458772 NBG458766:NBG458772 NLC458766:NLC458772 NUY458766:NUY458772 OEU458766:OEU458772 OOQ458766:OOQ458772 OYM458766:OYM458772 PII458766:PII458772 PSE458766:PSE458772 QCA458766:QCA458772 QLW458766:QLW458772 QVS458766:QVS458772 RFO458766:RFO458772 RPK458766:RPK458772 RZG458766:RZG458772 SJC458766:SJC458772 SSY458766:SSY458772 TCU458766:TCU458772 TMQ458766:TMQ458772 TWM458766:TWM458772 UGI458766:UGI458772 UQE458766:UQE458772 VAA458766:VAA458772 VJW458766:VJW458772 VTS458766:VTS458772 WDO458766:WDO458772 WNK458766:WNK458772 WXG458766:WXG458772 AY524302:AY524308 KU524302:KU524308 UQ524302:UQ524308 AEM524302:AEM524308 AOI524302:AOI524308 AYE524302:AYE524308 BIA524302:BIA524308 BRW524302:BRW524308 CBS524302:CBS524308 CLO524302:CLO524308 CVK524302:CVK524308 DFG524302:DFG524308 DPC524302:DPC524308 DYY524302:DYY524308 EIU524302:EIU524308 ESQ524302:ESQ524308 FCM524302:FCM524308 FMI524302:FMI524308 FWE524302:FWE524308 GGA524302:GGA524308 GPW524302:GPW524308 GZS524302:GZS524308 HJO524302:HJO524308 HTK524302:HTK524308 IDG524302:IDG524308 INC524302:INC524308 IWY524302:IWY524308 JGU524302:JGU524308 JQQ524302:JQQ524308 KAM524302:KAM524308 KKI524302:KKI524308 KUE524302:KUE524308 LEA524302:LEA524308 LNW524302:LNW524308 LXS524302:LXS524308 MHO524302:MHO524308 MRK524302:MRK524308 NBG524302:NBG524308 NLC524302:NLC524308 NUY524302:NUY524308 OEU524302:OEU524308 OOQ524302:OOQ524308 OYM524302:OYM524308 PII524302:PII524308 PSE524302:PSE524308 QCA524302:QCA524308 QLW524302:QLW524308 QVS524302:QVS524308 RFO524302:RFO524308 RPK524302:RPK524308 RZG524302:RZG524308 SJC524302:SJC524308 SSY524302:SSY524308 TCU524302:TCU524308 TMQ524302:TMQ524308 TWM524302:TWM524308 UGI524302:UGI524308 UQE524302:UQE524308 VAA524302:VAA524308 VJW524302:VJW524308 VTS524302:VTS524308 WDO524302:WDO524308 WNK524302:WNK524308 WXG524302:WXG524308 AY589838:AY589844 KU589838:KU589844 UQ589838:UQ589844 AEM589838:AEM589844 AOI589838:AOI589844 AYE589838:AYE589844 BIA589838:BIA589844 BRW589838:BRW589844 CBS589838:CBS589844 CLO589838:CLO589844 CVK589838:CVK589844 DFG589838:DFG589844 DPC589838:DPC589844 DYY589838:DYY589844 EIU589838:EIU589844 ESQ589838:ESQ589844 FCM589838:FCM589844 FMI589838:FMI589844 FWE589838:FWE589844 GGA589838:GGA589844 GPW589838:GPW589844 GZS589838:GZS589844 HJO589838:HJO589844 HTK589838:HTK589844 IDG589838:IDG589844 INC589838:INC589844 IWY589838:IWY589844 JGU589838:JGU589844 JQQ589838:JQQ589844 KAM589838:KAM589844 KKI589838:KKI589844 KUE589838:KUE589844 LEA589838:LEA589844 LNW589838:LNW589844 LXS589838:LXS589844 MHO589838:MHO589844 MRK589838:MRK589844 NBG589838:NBG589844 NLC589838:NLC589844 NUY589838:NUY589844 OEU589838:OEU589844 OOQ589838:OOQ589844 OYM589838:OYM589844 PII589838:PII589844 PSE589838:PSE589844 QCA589838:QCA589844 QLW589838:QLW589844 QVS589838:QVS589844 RFO589838:RFO589844 RPK589838:RPK589844 RZG589838:RZG589844 SJC589838:SJC589844 SSY589838:SSY589844 TCU589838:TCU589844 TMQ589838:TMQ589844 TWM589838:TWM589844 UGI589838:UGI589844 UQE589838:UQE589844 VAA589838:VAA589844 VJW589838:VJW589844 VTS589838:VTS589844 WDO589838:WDO589844 WNK589838:WNK589844 WXG589838:WXG589844 AY655374:AY655380 KU655374:KU655380 UQ655374:UQ655380 AEM655374:AEM655380 AOI655374:AOI655380 AYE655374:AYE655380 BIA655374:BIA655380 BRW655374:BRW655380 CBS655374:CBS655380 CLO655374:CLO655380 CVK655374:CVK655380 DFG655374:DFG655380 DPC655374:DPC655380 DYY655374:DYY655380 EIU655374:EIU655380 ESQ655374:ESQ655380 FCM655374:FCM655380 FMI655374:FMI655380 FWE655374:FWE655380 GGA655374:GGA655380 GPW655374:GPW655380 GZS655374:GZS655380 HJO655374:HJO655380 HTK655374:HTK655380 IDG655374:IDG655380 INC655374:INC655380 IWY655374:IWY655380 JGU655374:JGU655380 JQQ655374:JQQ655380 KAM655374:KAM655380 KKI655374:KKI655380 KUE655374:KUE655380 LEA655374:LEA655380 LNW655374:LNW655380 LXS655374:LXS655380 MHO655374:MHO655380 MRK655374:MRK655380 NBG655374:NBG655380 NLC655374:NLC655380 NUY655374:NUY655380 OEU655374:OEU655380 OOQ655374:OOQ655380 OYM655374:OYM655380 PII655374:PII655380 PSE655374:PSE655380 QCA655374:QCA655380 QLW655374:QLW655380 QVS655374:QVS655380 RFO655374:RFO655380 RPK655374:RPK655380 RZG655374:RZG655380 SJC655374:SJC655380 SSY655374:SSY655380 TCU655374:TCU655380 TMQ655374:TMQ655380 TWM655374:TWM655380 UGI655374:UGI655380 UQE655374:UQE655380 VAA655374:VAA655380 VJW655374:VJW655380 VTS655374:VTS655380 WDO655374:WDO655380 WNK655374:WNK655380 WXG655374:WXG655380 AY720910:AY720916 KU720910:KU720916 UQ720910:UQ720916 AEM720910:AEM720916 AOI720910:AOI720916 AYE720910:AYE720916 BIA720910:BIA720916 BRW720910:BRW720916 CBS720910:CBS720916 CLO720910:CLO720916 CVK720910:CVK720916 DFG720910:DFG720916 DPC720910:DPC720916 DYY720910:DYY720916 EIU720910:EIU720916 ESQ720910:ESQ720916 FCM720910:FCM720916 FMI720910:FMI720916 FWE720910:FWE720916 GGA720910:GGA720916 GPW720910:GPW720916 GZS720910:GZS720916 HJO720910:HJO720916 HTK720910:HTK720916 IDG720910:IDG720916 INC720910:INC720916 IWY720910:IWY720916 JGU720910:JGU720916 JQQ720910:JQQ720916 KAM720910:KAM720916 KKI720910:KKI720916 KUE720910:KUE720916 LEA720910:LEA720916 LNW720910:LNW720916 LXS720910:LXS720916 MHO720910:MHO720916 MRK720910:MRK720916 NBG720910:NBG720916 NLC720910:NLC720916 NUY720910:NUY720916 OEU720910:OEU720916 OOQ720910:OOQ720916 OYM720910:OYM720916 PII720910:PII720916 PSE720910:PSE720916 QCA720910:QCA720916 QLW720910:QLW720916 QVS720910:QVS720916 RFO720910:RFO720916 RPK720910:RPK720916 RZG720910:RZG720916 SJC720910:SJC720916 SSY720910:SSY720916 TCU720910:TCU720916 TMQ720910:TMQ720916 TWM720910:TWM720916 UGI720910:UGI720916 UQE720910:UQE720916 VAA720910:VAA720916 VJW720910:VJW720916 VTS720910:VTS720916 WDO720910:WDO720916 WNK720910:WNK720916 WXG720910:WXG720916 AY786446:AY786452 KU786446:KU786452 UQ786446:UQ786452 AEM786446:AEM786452 AOI786446:AOI786452 AYE786446:AYE786452 BIA786446:BIA786452 BRW786446:BRW786452 CBS786446:CBS786452 CLO786446:CLO786452 CVK786446:CVK786452 DFG786446:DFG786452 DPC786446:DPC786452 DYY786446:DYY786452 EIU786446:EIU786452 ESQ786446:ESQ786452 FCM786446:FCM786452 FMI786446:FMI786452 FWE786446:FWE786452 GGA786446:GGA786452 GPW786446:GPW786452 GZS786446:GZS786452 HJO786446:HJO786452 HTK786446:HTK786452 IDG786446:IDG786452 INC786446:INC786452 IWY786446:IWY786452 JGU786446:JGU786452 JQQ786446:JQQ786452 KAM786446:KAM786452 KKI786446:KKI786452 KUE786446:KUE786452 LEA786446:LEA786452 LNW786446:LNW786452 LXS786446:LXS786452 MHO786446:MHO786452 MRK786446:MRK786452 NBG786446:NBG786452 NLC786446:NLC786452 NUY786446:NUY786452 OEU786446:OEU786452 OOQ786446:OOQ786452 OYM786446:OYM786452 PII786446:PII786452 PSE786446:PSE786452 QCA786446:QCA786452 QLW786446:QLW786452 QVS786446:QVS786452 RFO786446:RFO786452 RPK786446:RPK786452 RZG786446:RZG786452 SJC786446:SJC786452 SSY786446:SSY786452 TCU786446:TCU786452 TMQ786446:TMQ786452 TWM786446:TWM786452 UGI786446:UGI786452 UQE786446:UQE786452 VAA786446:VAA786452 VJW786446:VJW786452 VTS786446:VTS786452 WDO786446:WDO786452 WNK786446:WNK786452 WXG786446:WXG786452 AY851982:AY851988 KU851982:KU851988 UQ851982:UQ851988 AEM851982:AEM851988 AOI851982:AOI851988 AYE851982:AYE851988 BIA851982:BIA851988 BRW851982:BRW851988 CBS851982:CBS851988 CLO851982:CLO851988 CVK851982:CVK851988 DFG851982:DFG851988 DPC851982:DPC851988 DYY851982:DYY851988 EIU851982:EIU851988 ESQ851982:ESQ851988 FCM851982:FCM851988 FMI851982:FMI851988 FWE851982:FWE851988 GGA851982:GGA851988 GPW851982:GPW851988 GZS851982:GZS851988 HJO851982:HJO851988 HTK851982:HTK851988 IDG851982:IDG851988 INC851982:INC851988 IWY851982:IWY851988 JGU851982:JGU851988 JQQ851982:JQQ851988 KAM851982:KAM851988 KKI851982:KKI851988 KUE851982:KUE851988 LEA851982:LEA851988 LNW851982:LNW851988 LXS851982:LXS851988 MHO851982:MHO851988 MRK851982:MRK851988 NBG851982:NBG851988 NLC851982:NLC851988 NUY851982:NUY851988 OEU851982:OEU851988 OOQ851982:OOQ851988 OYM851982:OYM851988 PII851982:PII851988 PSE851982:PSE851988 QCA851982:QCA851988 QLW851982:QLW851988 QVS851982:QVS851988 RFO851982:RFO851988 RPK851982:RPK851988 RZG851982:RZG851988 SJC851982:SJC851988 SSY851982:SSY851988 TCU851982:TCU851988 TMQ851982:TMQ851988 TWM851982:TWM851988 UGI851982:UGI851988 UQE851982:UQE851988 VAA851982:VAA851988 VJW851982:VJW851988 VTS851982:VTS851988 WDO851982:WDO851988 WNK851982:WNK851988 WXG851982:WXG851988 AY917518:AY917524 KU917518:KU917524 UQ917518:UQ917524 AEM917518:AEM917524 AOI917518:AOI917524 AYE917518:AYE917524 BIA917518:BIA917524 BRW917518:BRW917524 CBS917518:CBS917524 CLO917518:CLO917524 CVK917518:CVK917524 DFG917518:DFG917524 DPC917518:DPC917524 DYY917518:DYY917524 EIU917518:EIU917524 ESQ917518:ESQ917524 FCM917518:FCM917524 FMI917518:FMI917524 FWE917518:FWE917524 GGA917518:GGA917524 GPW917518:GPW917524 GZS917518:GZS917524 HJO917518:HJO917524 HTK917518:HTK917524 IDG917518:IDG917524 INC917518:INC917524 IWY917518:IWY917524 JGU917518:JGU917524 JQQ917518:JQQ917524 KAM917518:KAM917524 KKI917518:KKI917524 KUE917518:KUE917524 LEA917518:LEA917524 LNW917518:LNW917524 LXS917518:LXS917524 MHO917518:MHO917524 MRK917518:MRK917524 NBG917518:NBG917524 NLC917518:NLC917524 NUY917518:NUY917524 OEU917518:OEU917524 OOQ917518:OOQ917524 OYM917518:OYM917524 PII917518:PII917524 PSE917518:PSE917524 QCA917518:QCA917524 QLW917518:QLW917524 QVS917518:QVS917524 RFO917518:RFO917524 RPK917518:RPK917524 RZG917518:RZG917524 SJC917518:SJC917524 SSY917518:SSY917524 TCU917518:TCU917524 TMQ917518:TMQ917524 TWM917518:TWM917524 UGI917518:UGI917524 UQE917518:UQE917524 VAA917518:VAA917524 VJW917518:VJW917524 VTS917518:VTS917524 WDO917518:WDO917524 WNK917518:WNK917524 WXG917518:WXG917524 AY983054:AY983060 KU983054:KU983060 UQ983054:UQ983060 AEM983054:AEM983060 AOI983054:AOI983060 AYE983054:AYE983060 BIA983054:BIA983060 BRW983054:BRW983060 CBS983054:CBS983060 CLO983054:CLO983060 CVK983054:CVK983060 DFG983054:DFG983060 DPC983054:DPC983060 DYY983054:DYY983060 EIU983054:EIU983060 ESQ983054:ESQ983060 FCM983054:FCM983060 FMI983054:FMI983060 FWE983054:FWE983060 GGA983054:GGA983060 GPW983054:GPW983060 GZS983054:GZS983060 HJO983054:HJO983060 HTK983054:HTK983060 IDG983054:IDG983060 INC983054:INC983060 IWY983054:IWY983060 JGU983054:JGU983060 JQQ983054:JQQ983060 KAM983054:KAM983060 KKI983054:KKI983060 KUE983054:KUE983060 LEA983054:LEA983060 LNW983054:LNW983060 LXS983054:LXS983060 MHO983054:MHO983060 MRK983054:MRK983060 NBG983054:NBG983060 NLC983054:NLC983060 NUY983054:NUY983060 OEU983054:OEU983060 OOQ983054:OOQ983060 OYM983054:OYM983060 PII983054:PII983060 PSE983054:PSE983060 QCA983054:QCA983060 QLW983054:QLW983060 QVS983054:QVS983060 RFO983054:RFO983060 RPK983054:RPK983060 RZG983054:RZG983060 SJC983054:SJC983060 SSY983054:SSY983060 TCU983054:TCU983060 TMQ983054:TMQ983060 TWM983054:TWM983060 UGI983054:UGI983060 UQE983054:UQE983060 VAA983054:VAA983060 VJW983054:VJW983060 VTS983054:VTS983060 WDO983054:WDO983060 KU18:KU24">
      <formula1>900</formula1>
    </dataValidation>
    <dataValidation type="list" allowBlank="1" showInputMessage="1" showErrorMessage="1" errorTitle="Ошибка" error="Выберите значение из списка" sqref="KK24 UG24 AEC24 ANY24 AXU24 BHQ24 BRM24 CBI24 CLE24 CVA24 DEW24 DOS24 DYO24 EIK24 ESG24 FCC24 FLY24 FVU24 GFQ24 GPM24 GZI24 HJE24 HTA24 ICW24 IMS24 IWO24 JGK24 JQG24 KAC24 KJY24 KTU24 LDQ24 LNM24 LXI24 MHE24 MRA24 NAW24 NKS24 NUO24 OEK24 OOG24 OYC24 PHY24 PRU24 QBQ24 QLM24 QVI24 RFE24 RPA24 RYW24 SIS24 SSO24 TCK24 TMG24 TWC24 UFY24 UPU24 UZQ24 VJM24 VTI24 WDE24 WNA24 WWW24 WWW983060 M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M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M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M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M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M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M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M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M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M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M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M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M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M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M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KP65556:KP65557 UL65556:UL65557 AEH65556:AEH65557 AOD65556:AOD65557 AXZ65556:AXZ65557 BHV65556:BHV65557 BRR65556:BRR65557 CBN65556:CBN65557 CLJ65556:CLJ65557 CVF65556:CVF65557 DFB65556:DFB65557 DOX65556:DOX65557 DYT65556:DYT65557 EIP65556:EIP65557 ESL65556:ESL65557 FCH65556:FCH65557 FMD65556:FMD65557 FVZ65556:FVZ65557 GFV65556:GFV65557 GPR65556:GPR65557 GZN65556:GZN65557 HJJ65556:HJJ65557 HTF65556:HTF65557 IDB65556:IDB65557 IMX65556:IMX65557 IWT65556:IWT65557 JGP65556:JGP65557 JQL65556:JQL65557 KAH65556:KAH65557 KKD65556:KKD65557 KTZ65556:KTZ65557 LDV65556:LDV65557 LNR65556:LNR65557 LXN65556:LXN65557 MHJ65556:MHJ65557 MRF65556:MRF65557 NBB65556:NBB65557 NKX65556:NKX65557 NUT65556:NUT65557 OEP65556:OEP65557 OOL65556:OOL65557 OYH65556:OYH65557 PID65556:PID65557 PRZ65556:PRZ65557 QBV65556:QBV65557 QLR65556:QLR65557 QVN65556:QVN65557 RFJ65556:RFJ65557 RPF65556:RPF65557 RZB65556:RZB65557 SIX65556:SIX65557 SST65556:SST65557 TCP65556:TCP65557 TML65556:TML65557 TWH65556:TWH65557 UGD65556:UGD65557 UPZ65556:UPZ65557 UZV65556:UZV65557 VJR65556:VJR65557 VTN65556:VTN65557 WDJ65556:WDJ65557 WNF65556:WNF65557 WXB65556:WXB65557 R131092:R131093 KP131092:KP131093 UL131092:UL131093 AEH131092:AEH131093 AOD131092:AOD131093 AXZ131092:AXZ131093 BHV131092:BHV131093 BRR131092:BRR131093 CBN131092:CBN131093 CLJ131092:CLJ131093 CVF131092:CVF131093 DFB131092:DFB131093 DOX131092:DOX131093 DYT131092:DYT131093 EIP131092:EIP131093 ESL131092:ESL131093 FCH131092:FCH131093 FMD131092:FMD131093 FVZ131092:FVZ131093 GFV131092:GFV131093 GPR131092:GPR131093 GZN131092:GZN131093 HJJ131092:HJJ131093 HTF131092:HTF131093 IDB131092:IDB131093 IMX131092:IMX131093 IWT131092:IWT131093 JGP131092:JGP131093 JQL131092:JQL131093 KAH131092:KAH131093 KKD131092:KKD131093 KTZ131092:KTZ131093 LDV131092:LDV131093 LNR131092:LNR131093 LXN131092:LXN131093 MHJ131092:MHJ131093 MRF131092:MRF131093 NBB131092:NBB131093 NKX131092:NKX131093 NUT131092:NUT131093 OEP131092:OEP131093 OOL131092:OOL131093 OYH131092:OYH131093 PID131092:PID131093 PRZ131092:PRZ131093 QBV131092:QBV131093 QLR131092:QLR131093 QVN131092:QVN131093 RFJ131092:RFJ131093 RPF131092:RPF131093 RZB131092:RZB131093 SIX131092:SIX131093 SST131092:SST131093 TCP131092:TCP131093 TML131092:TML131093 TWH131092:TWH131093 UGD131092:UGD131093 UPZ131092:UPZ131093 UZV131092:UZV131093 VJR131092:VJR131093 VTN131092:VTN131093 WDJ131092:WDJ131093 WNF131092:WNF131093 WXB131092:WXB131093 R196628:R196629 KP196628:KP196629 UL196628:UL196629 AEH196628:AEH196629 AOD196628:AOD196629 AXZ196628:AXZ196629 BHV196628:BHV196629 BRR196628:BRR196629 CBN196628:CBN196629 CLJ196628:CLJ196629 CVF196628:CVF196629 DFB196628:DFB196629 DOX196628:DOX196629 DYT196628:DYT196629 EIP196628:EIP196629 ESL196628:ESL196629 FCH196628:FCH196629 FMD196628:FMD196629 FVZ196628:FVZ196629 GFV196628:GFV196629 GPR196628:GPR196629 GZN196628:GZN196629 HJJ196628:HJJ196629 HTF196628:HTF196629 IDB196628:IDB196629 IMX196628:IMX196629 IWT196628:IWT196629 JGP196628:JGP196629 JQL196628:JQL196629 KAH196628:KAH196629 KKD196628:KKD196629 KTZ196628:KTZ196629 LDV196628:LDV196629 LNR196628:LNR196629 LXN196628:LXN196629 MHJ196628:MHJ196629 MRF196628:MRF196629 NBB196628:NBB196629 NKX196628:NKX196629 NUT196628:NUT196629 OEP196628:OEP196629 OOL196628:OOL196629 OYH196628:OYH196629 PID196628:PID196629 PRZ196628:PRZ196629 QBV196628:QBV196629 QLR196628:QLR196629 QVN196628:QVN196629 RFJ196628:RFJ196629 RPF196628:RPF196629 RZB196628:RZB196629 SIX196628:SIX196629 SST196628:SST196629 TCP196628:TCP196629 TML196628:TML196629 TWH196628:TWH196629 UGD196628:UGD196629 UPZ196628:UPZ196629 UZV196628:UZV196629 VJR196628:VJR196629 VTN196628:VTN196629 WDJ196628:WDJ196629 WNF196628:WNF196629 WXB196628:WXB196629 R262164:R262165 KP262164:KP262165 UL262164:UL262165 AEH262164:AEH262165 AOD262164:AOD262165 AXZ262164:AXZ262165 BHV262164:BHV262165 BRR262164:BRR262165 CBN262164:CBN262165 CLJ262164:CLJ262165 CVF262164:CVF262165 DFB262164:DFB262165 DOX262164:DOX262165 DYT262164:DYT262165 EIP262164:EIP262165 ESL262164:ESL262165 FCH262164:FCH262165 FMD262164:FMD262165 FVZ262164:FVZ262165 GFV262164:GFV262165 GPR262164:GPR262165 GZN262164:GZN262165 HJJ262164:HJJ262165 HTF262164:HTF262165 IDB262164:IDB262165 IMX262164:IMX262165 IWT262164:IWT262165 JGP262164:JGP262165 JQL262164:JQL262165 KAH262164:KAH262165 KKD262164:KKD262165 KTZ262164:KTZ262165 LDV262164:LDV262165 LNR262164:LNR262165 LXN262164:LXN262165 MHJ262164:MHJ262165 MRF262164:MRF262165 NBB262164:NBB262165 NKX262164:NKX262165 NUT262164:NUT262165 OEP262164:OEP262165 OOL262164:OOL262165 OYH262164:OYH262165 PID262164:PID262165 PRZ262164:PRZ262165 QBV262164:QBV262165 QLR262164:QLR262165 QVN262164:QVN262165 RFJ262164:RFJ262165 RPF262164:RPF262165 RZB262164:RZB262165 SIX262164:SIX262165 SST262164:SST262165 TCP262164:TCP262165 TML262164:TML262165 TWH262164:TWH262165 UGD262164:UGD262165 UPZ262164:UPZ262165 UZV262164:UZV262165 VJR262164:VJR262165 VTN262164:VTN262165 WDJ262164:WDJ262165 WNF262164:WNF262165 WXB262164:WXB262165 R327700:R327701 KP327700:KP327701 UL327700:UL327701 AEH327700:AEH327701 AOD327700:AOD327701 AXZ327700:AXZ327701 BHV327700:BHV327701 BRR327700:BRR327701 CBN327700:CBN327701 CLJ327700:CLJ327701 CVF327700:CVF327701 DFB327700:DFB327701 DOX327700:DOX327701 DYT327700:DYT327701 EIP327700:EIP327701 ESL327700:ESL327701 FCH327700:FCH327701 FMD327700:FMD327701 FVZ327700:FVZ327701 GFV327700:GFV327701 GPR327700:GPR327701 GZN327700:GZN327701 HJJ327700:HJJ327701 HTF327700:HTF327701 IDB327700:IDB327701 IMX327700:IMX327701 IWT327700:IWT327701 JGP327700:JGP327701 JQL327700:JQL327701 KAH327700:KAH327701 KKD327700:KKD327701 KTZ327700:KTZ327701 LDV327700:LDV327701 LNR327700:LNR327701 LXN327700:LXN327701 MHJ327700:MHJ327701 MRF327700:MRF327701 NBB327700:NBB327701 NKX327700:NKX327701 NUT327700:NUT327701 OEP327700:OEP327701 OOL327700:OOL327701 OYH327700:OYH327701 PID327700:PID327701 PRZ327700:PRZ327701 QBV327700:QBV327701 QLR327700:QLR327701 QVN327700:QVN327701 RFJ327700:RFJ327701 RPF327700:RPF327701 RZB327700:RZB327701 SIX327700:SIX327701 SST327700:SST327701 TCP327700:TCP327701 TML327700:TML327701 TWH327700:TWH327701 UGD327700:UGD327701 UPZ327700:UPZ327701 UZV327700:UZV327701 VJR327700:VJR327701 VTN327700:VTN327701 WDJ327700:WDJ327701 WNF327700:WNF327701 WXB327700:WXB327701 R393236:R393237 KP393236:KP393237 UL393236:UL393237 AEH393236:AEH393237 AOD393236:AOD393237 AXZ393236:AXZ393237 BHV393236:BHV393237 BRR393236:BRR393237 CBN393236:CBN393237 CLJ393236:CLJ393237 CVF393236:CVF393237 DFB393236:DFB393237 DOX393236:DOX393237 DYT393236:DYT393237 EIP393236:EIP393237 ESL393236:ESL393237 FCH393236:FCH393237 FMD393236:FMD393237 FVZ393236:FVZ393237 GFV393236:GFV393237 GPR393236:GPR393237 GZN393236:GZN393237 HJJ393236:HJJ393237 HTF393236:HTF393237 IDB393236:IDB393237 IMX393236:IMX393237 IWT393236:IWT393237 JGP393236:JGP393237 JQL393236:JQL393237 KAH393236:KAH393237 KKD393236:KKD393237 KTZ393236:KTZ393237 LDV393236:LDV393237 LNR393236:LNR393237 LXN393236:LXN393237 MHJ393236:MHJ393237 MRF393236:MRF393237 NBB393236:NBB393237 NKX393236:NKX393237 NUT393236:NUT393237 OEP393236:OEP393237 OOL393236:OOL393237 OYH393236:OYH393237 PID393236:PID393237 PRZ393236:PRZ393237 QBV393236:QBV393237 QLR393236:QLR393237 QVN393236:QVN393237 RFJ393236:RFJ393237 RPF393236:RPF393237 RZB393236:RZB393237 SIX393236:SIX393237 SST393236:SST393237 TCP393236:TCP393237 TML393236:TML393237 TWH393236:TWH393237 UGD393236:UGD393237 UPZ393236:UPZ393237 UZV393236:UZV393237 VJR393236:VJR393237 VTN393236:VTN393237 WDJ393236:WDJ393237 WNF393236:WNF393237 WXB393236:WXB393237 R458772:R458773 KP458772:KP458773 UL458772:UL458773 AEH458772:AEH458773 AOD458772:AOD458773 AXZ458772:AXZ458773 BHV458772:BHV458773 BRR458772:BRR458773 CBN458772:CBN458773 CLJ458772:CLJ458773 CVF458772:CVF458773 DFB458772:DFB458773 DOX458772:DOX458773 DYT458772:DYT458773 EIP458772:EIP458773 ESL458772:ESL458773 FCH458772:FCH458773 FMD458772:FMD458773 FVZ458772:FVZ458773 GFV458772:GFV458773 GPR458772:GPR458773 GZN458772:GZN458773 HJJ458772:HJJ458773 HTF458772:HTF458773 IDB458772:IDB458773 IMX458772:IMX458773 IWT458772:IWT458773 JGP458772:JGP458773 JQL458772:JQL458773 KAH458772:KAH458773 KKD458772:KKD458773 KTZ458772:KTZ458773 LDV458772:LDV458773 LNR458772:LNR458773 LXN458772:LXN458773 MHJ458772:MHJ458773 MRF458772:MRF458773 NBB458772:NBB458773 NKX458772:NKX458773 NUT458772:NUT458773 OEP458772:OEP458773 OOL458772:OOL458773 OYH458772:OYH458773 PID458772:PID458773 PRZ458772:PRZ458773 QBV458772:QBV458773 QLR458772:QLR458773 QVN458772:QVN458773 RFJ458772:RFJ458773 RPF458772:RPF458773 RZB458772:RZB458773 SIX458772:SIX458773 SST458772:SST458773 TCP458772:TCP458773 TML458772:TML458773 TWH458772:TWH458773 UGD458772:UGD458773 UPZ458772:UPZ458773 UZV458772:UZV458773 VJR458772:VJR458773 VTN458772:VTN458773 WDJ458772:WDJ458773 WNF458772:WNF458773 WXB458772:WXB458773 R524308:R524309 KP524308:KP524309 UL524308:UL524309 AEH524308:AEH524309 AOD524308:AOD524309 AXZ524308:AXZ524309 BHV524308:BHV524309 BRR524308:BRR524309 CBN524308:CBN524309 CLJ524308:CLJ524309 CVF524308:CVF524309 DFB524308:DFB524309 DOX524308:DOX524309 DYT524308:DYT524309 EIP524308:EIP524309 ESL524308:ESL524309 FCH524308:FCH524309 FMD524308:FMD524309 FVZ524308:FVZ524309 GFV524308:GFV524309 GPR524308:GPR524309 GZN524308:GZN524309 HJJ524308:HJJ524309 HTF524308:HTF524309 IDB524308:IDB524309 IMX524308:IMX524309 IWT524308:IWT524309 JGP524308:JGP524309 JQL524308:JQL524309 KAH524308:KAH524309 KKD524308:KKD524309 KTZ524308:KTZ524309 LDV524308:LDV524309 LNR524308:LNR524309 LXN524308:LXN524309 MHJ524308:MHJ524309 MRF524308:MRF524309 NBB524308:NBB524309 NKX524308:NKX524309 NUT524308:NUT524309 OEP524308:OEP524309 OOL524308:OOL524309 OYH524308:OYH524309 PID524308:PID524309 PRZ524308:PRZ524309 QBV524308:QBV524309 QLR524308:QLR524309 QVN524308:QVN524309 RFJ524308:RFJ524309 RPF524308:RPF524309 RZB524308:RZB524309 SIX524308:SIX524309 SST524308:SST524309 TCP524308:TCP524309 TML524308:TML524309 TWH524308:TWH524309 UGD524308:UGD524309 UPZ524308:UPZ524309 UZV524308:UZV524309 VJR524308:VJR524309 VTN524308:VTN524309 WDJ524308:WDJ524309 WNF524308:WNF524309 WXB524308:WXB524309 R589844:R589845 KP589844:KP589845 UL589844:UL589845 AEH589844:AEH589845 AOD589844:AOD589845 AXZ589844:AXZ589845 BHV589844:BHV589845 BRR589844:BRR589845 CBN589844:CBN589845 CLJ589844:CLJ589845 CVF589844:CVF589845 DFB589844:DFB589845 DOX589844:DOX589845 DYT589844:DYT589845 EIP589844:EIP589845 ESL589844:ESL589845 FCH589844:FCH589845 FMD589844:FMD589845 FVZ589844:FVZ589845 GFV589844:GFV589845 GPR589844:GPR589845 GZN589844:GZN589845 HJJ589844:HJJ589845 HTF589844:HTF589845 IDB589844:IDB589845 IMX589844:IMX589845 IWT589844:IWT589845 JGP589844:JGP589845 JQL589844:JQL589845 KAH589844:KAH589845 KKD589844:KKD589845 KTZ589844:KTZ589845 LDV589844:LDV589845 LNR589844:LNR589845 LXN589844:LXN589845 MHJ589844:MHJ589845 MRF589844:MRF589845 NBB589844:NBB589845 NKX589844:NKX589845 NUT589844:NUT589845 OEP589844:OEP589845 OOL589844:OOL589845 OYH589844:OYH589845 PID589844:PID589845 PRZ589844:PRZ589845 QBV589844:QBV589845 QLR589844:QLR589845 QVN589844:QVN589845 RFJ589844:RFJ589845 RPF589844:RPF589845 RZB589844:RZB589845 SIX589844:SIX589845 SST589844:SST589845 TCP589844:TCP589845 TML589844:TML589845 TWH589844:TWH589845 UGD589844:UGD589845 UPZ589844:UPZ589845 UZV589844:UZV589845 VJR589844:VJR589845 VTN589844:VTN589845 WDJ589844:WDJ589845 WNF589844:WNF589845 WXB589844:WXB589845 R655380:R655381 KP655380:KP655381 UL655380:UL655381 AEH655380:AEH655381 AOD655380:AOD655381 AXZ655380:AXZ655381 BHV655380:BHV655381 BRR655380:BRR655381 CBN655380:CBN655381 CLJ655380:CLJ655381 CVF655380:CVF655381 DFB655380:DFB655381 DOX655380:DOX655381 DYT655380:DYT655381 EIP655380:EIP655381 ESL655380:ESL655381 FCH655380:FCH655381 FMD655380:FMD655381 FVZ655380:FVZ655381 GFV655380:GFV655381 GPR655380:GPR655381 GZN655380:GZN655381 HJJ655380:HJJ655381 HTF655380:HTF655381 IDB655380:IDB655381 IMX655380:IMX655381 IWT655380:IWT655381 JGP655380:JGP655381 JQL655380:JQL655381 KAH655380:KAH655381 KKD655380:KKD655381 KTZ655380:KTZ655381 LDV655380:LDV655381 LNR655380:LNR655381 LXN655380:LXN655381 MHJ655380:MHJ655381 MRF655380:MRF655381 NBB655380:NBB655381 NKX655380:NKX655381 NUT655380:NUT655381 OEP655380:OEP655381 OOL655380:OOL655381 OYH655380:OYH655381 PID655380:PID655381 PRZ655380:PRZ655381 QBV655380:QBV655381 QLR655380:QLR655381 QVN655380:QVN655381 RFJ655380:RFJ655381 RPF655380:RPF655381 RZB655380:RZB655381 SIX655380:SIX655381 SST655380:SST655381 TCP655380:TCP655381 TML655380:TML655381 TWH655380:TWH655381 UGD655380:UGD655381 UPZ655380:UPZ655381 UZV655380:UZV655381 VJR655380:VJR655381 VTN655380:VTN655381 WDJ655380:WDJ655381 WNF655380:WNF655381 WXB655380:WXB655381 R720916:R720917 KP720916:KP720917 UL720916:UL720917 AEH720916:AEH720917 AOD720916:AOD720917 AXZ720916:AXZ720917 BHV720916:BHV720917 BRR720916:BRR720917 CBN720916:CBN720917 CLJ720916:CLJ720917 CVF720916:CVF720917 DFB720916:DFB720917 DOX720916:DOX720917 DYT720916:DYT720917 EIP720916:EIP720917 ESL720916:ESL720917 FCH720916:FCH720917 FMD720916:FMD720917 FVZ720916:FVZ720917 GFV720916:GFV720917 GPR720916:GPR720917 GZN720916:GZN720917 HJJ720916:HJJ720917 HTF720916:HTF720917 IDB720916:IDB720917 IMX720916:IMX720917 IWT720916:IWT720917 JGP720916:JGP720917 JQL720916:JQL720917 KAH720916:KAH720917 KKD720916:KKD720917 KTZ720916:KTZ720917 LDV720916:LDV720917 LNR720916:LNR720917 LXN720916:LXN720917 MHJ720916:MHJ720917 MRF720916:MRF720917 NBB720916:NBB720917 NKX720916:NKX720917 NUT720916:NUT720917 OEP720916:OEP720917 OOL720916:OOL720917 OYH720916:OYH720917 PID720916:PID720917 PRZ720916:PRZ720917 QBV720916:QBV720917 QLR720916:QLR720917 QVN720916:QVN720917 RFJ720916:RFJ720917 RPF720916:RPF720917 RZB720916:RZB720917 SIX720916:SIX720917 SST720916:SST720917 TCP720916:TCP720917 TML720916:TML720917 TWH720916:TWH720917 UGD720916:UGD720917 UPZ720916:UPZ720917 UZV720916:UZV720917 VJR720916:VJR720917 VTN720916:VTN720917 WDJ720916:WDJ720917 WNF720916:WNF720917 WXB720916:WXB720917 R786452:R786453 KP786452:KP786453 UL786452:UL786453 AEH786452:AEH786453 AOD786452:AOD786453 AXZ786452:AXZ786453 BHV786452:BHV786453 BRR786452:BRR786453 CBN786452:CBN786453 CLJ786452:CLJ786453 CVF786452:CVF786453 DFB786452:DFB786453 DOX786452:DOX786453 DYT786452:DYT786453 EIP786452:EIP786453 ESL786452:ESL786453 FCH786452:FCH786453 FMD786452:FMD786453 FVZ786452:FVZ786453 GFV786452:GFV786453 GPR786452:GPR786453 GZN786452:GZN786453 HJJ786452:HJJ786453 HTF786452:HTF786453 IDB786452:IDB786453 IMX786452:IMX786453 IWT786452:IWT786453 JGP786452:JGP786453 JQL786452:JQL786453 KAH786452:KAH786453 KKD786452:KKD786453 KTZ786452:KTZ786453 LDV786452:LDV786453 LNR786452:LNR786453 LXN786452:LXN786453 MHJ786452:MHJ786453 MRF786452:MRF786453 NBB786452:NBB786453 NKX786452:NKX786453 NUT786452:NUT786453 OEP786452:OEP786453 OOL786452:OOL786453 OYH786452:OYH786453 PID786452:PID786453 PRZ786452:PRZ786453 QBV786452:QBV786453 QLR786452:QLR786453 QVN786452:QVN786453 RFJ786452:RFJ786453 RPF786452:RPF786453 RZB786452:RZB786453 SIX786452:SIX786453 SST786452:SST786453 TCP786452:TCP786453 TML786452:TML786453 TWH786452:TWH786453 UGD786452:UGD786453 UPZ786452:UPZ786453 UZV786452:UZV786453 VJR786452:VJR786453 VTN786452:VTN786453 WDJ786452:WDJ786453 WNF786452:WNF786453 WXB786452:WXB786453 R851988:R851989 KP851988:KP851989 UL851988:UL851989 AEH851988:AEH851989 AOD851988:AOD851989 AXZ851988:AXZ851989 BHV851988:BHV851989 BRR851988:BRR851989 CBN851988:CBN851989 CLJ851988:CLJ851989 CVF851988:CVF851989 DFB851988:DFB851989 DOX851988:DOX851989 DYT851988:DYT851989 EIP851988:EIP851989 ESL851988:ESL851989 FCH851988:FCH851989 FMD851988:FMD851989 FVZ851988:FVZ851989 GFV851988:GFV851989 GPR851988:GPR851989 GZN851988:GZN851989 HJJ851988:HJJ851989 HTF851988:HTF851989 IDB851988:IDB851989 IMX851988:IMX851989 IWT851988:IWT851989 JGP851988:JGP851989 JQL851988:JQL851989 KAH851988:KAH851989 KKD851988:KKD851989 KTZ851988:KTZ851989 LDV851988:LDV851989 LNR851988:LNR851989 LXN851988:LXN851989 MHJ851988:MHJ851989 MRF851988:MRF851989 NBB851988:NBB851989 NKX851988:NKX851989 NUT851988:NUT851989 OEP851988:OEP851989 OOL851988:OOL851989 OYH851988:OYH851989 PID851988:PID851989 PRZ851988:PRZ851989 QBV851988:QBV851989 QLR851988:QLR851989 QVN851988:QVN851989 RFJ851988:RFJ851989 RPF851988:RPF851989 RZB851988:RZB851989 SIX851988:SIX851989 SST851988:SST851989 TCP851988:TCP851989 TML851988:TML851989 TWH851988:TWH851989 UGD851988:UGD851989 UPZ851988:UPZ851989 UZV851988:UZV851989 VJR851988:VJR851989 VTN851988:VTN851989 WDJ851988:WDJ851989 WNF851988:WNF851989 WXB851988:WXB851989 R917524:R917525 KP917524:KP917525 UL917524:UL917525 AEH917524:AEH917525 AOD917524:AOD917525 AXZ917524:AXZ917525 BHV917524:BHV917525 BRR917524:BRR917525 CBN917524:CBN917525 CLJ917524:CLJ917525 CVF917524:CVF917525 DFB917524:DFB917525 DOX917524:DOX917525 DYT917524:DYT917525 EIP917524:EIP917525 ESL917524:ESL917525 FCH917524:FCH917525 FMD917524:FMD917525 FVZ917524:FVZ917525 GFV917524:GFV917525 GPR917524:GPR917525 GZN917524:GZN917525 HJJ917524:HJJ917525 HTF917524:HTF917525 IDB917524:IDB917525 IMX917524:IMX917525 IWT917524:IWT917525 JGP917524:JGP917525 JQL917524:JQL917525 KAH917524:KAH917525 KKD917524:KKD917525 KTZ917524:KTZ917525 LDV917524:LDV917525 LNR917524:LNR917525 LXN917524:LXN917525 MHJ917524:MHJ917525 MRF917524:MRF917525 NBB917524:NBB917525 NKX917524:NKX917525 NUT917524:NUT917525 OEP917524:OEP917525 OOL917524:OOL917525 OYH917524:OYH917525 PID917524:PID917525 PRZ917524:PRZ917525 QBV917524:QBV917525 QLR917524:QLR917525 QVN917524:QVN917525 RFJ917524:RFJ917525 RPF917524:RPF917525 RZB917524:RZB917525 SIX917524:SIX917525 SST917524:SST917525 TCP917524:TCP917525 TML917524:TML917525 TWH917524:TWH917525 UGD917524:UGD917525 UPZ917524:UPZ917525 UZV917524:UZV917525 VJR917524:VJR917525 VTN917524:VTN917525 WDJ917524:WDJ917525 WNF917524:WNF917525 WXB917524:WXB917525 R983060:R983061 KP983060:KP983061 UL983060:UL983061 AEH983060:AEH983061 AOD983060:AOD983061 AXZ983060:AXZ983061 BHV983060:BHV983061 BRR983060:BRR983061 CBN983060:CBN983061 CLJ983060:CLJ983061 CVF983060:CVF983061 DFB983060:DFB983061 DOX983060:DOX983061 DYT983060:DYT983061 EIP983060:EIP983061 ESL983060:ESL983061 FCH983060:FCH983061 FMD983060:FMD983061 FVZ983060:FVZ983061 GFV983060:GFV983061 GPR983060:GPR983061 GZN983060:GZN983061 HJJ983060:HJJ983061 HTF983060:HTF983061 IDB983060:IDB983061 IMX983060:IMX983061 IWT983060:IWT983061 JGP983060:JGP983061 JQL983060:JQL983061 KAH983060:KAH983061 KKD983060:KKD983061 KTZ983060:KTZ983061 LDV983060:LDV983061 LNR983060:LNR983061 LXN983060:LXN983061 MHJ983060:MHJ983061 MRF983060:MRF983061 NBB983060:NBB983061 NKX983060:NKX983061 NUT983060:NUT983061 OEP983060:OEP983061 OOL983060:OOL983061 OYH983060:OYH983061 PID983060:PID983061 PRZ983060:PRZ983061 QBV983060:QBV983061 QLR983060:QLR983061 QVN983060:QVN983061 RFJ983060:RFJ983061 RPF983060:RPF983061 RZB983060:RZB983061 SIX983060:SIX983061 SST983060:SST983061 TCP983060:TCP983061 TML983060:TML983061 TWH983060:TWH983061 UGD983060:UGD983061 UPZ983060:UPZ983061 UZV983060:UZV983061 VJR983060:VJR983061 VTN983060:VTN983061 WDJ983060:WDJ983061 WNF983060:WNF983061 WXB983060:WXB983061 WXD983060:WXD983061 T65556:T65557 KR65556:KR65557 UN65556:UN65557 AEJ65556:AEJ65557 AOF65556:AOF65557 AYB65556:AYB65557 BHX65556:BHX65557 BRT65556:BRT65557 CBP65556:CBP65557 CLL65556:CLL65557 CVH65556:CVH65557 DFD65556:DFD65557 DOZ65556:DOZ65557 DYV65556:DYV65557 EIR65556:EIR65557 ESN65556:ESN65557 FCJ65556:FCJ65557 FMF65556:FMF65557 FWB65556:FWB65557 GFX65556:GFX65557 GPT65556:GPT65557 GZP65556:GZP65557 HJL65556:HJL65557 HTH65556:HTH65557 IDD65556:IDD65557 IMZ65556:IMZ65557 IWV65556:IWV65557 JGR65556:JGR65557 JQN65556:JQN65557 KAJ65556:KAJ65557 KKF65556:KKF65557 KUB65556:KUB65557 LDX65556:LDX65557 LNT65556:LNT65557 LXP65556:LXP65557 MHL65556:MHL65557 MRH65556:MRH65557 NBD65556:NBD65557 NKZ65556:NKZ65557 NUV65556:NUV65557 OER65556:OER65557 OON65556:OON65557 OYJ65556:OYJ65557 PIF65556:PIF65557 PSB65556:PSB65557 QBX65556:QBX65557 QLT65556:QLT65557 QVP65556:QVP65557 RFL65556:RFL65557 RPH65556:RPH65557 RZD65556:RZD65557 SIZ65556:SIZ65557 SSV65556:SSV65557 TCR65556:TCR65557 TMN65556:TMN65557 TWJ65556:TWJ65557 UGF65556:UGF65557 UQB65556:UQB65557 UZX65556:UZX65557 VJT65556:VJT65557 VTP65556:VTP65557 WDL65556:WDL65557 WNH65556:WNH65557 WXD65556:WXD65557 T131092:T131093 KR131092:KR131093 UN131092:UN131093 AEJ131092:AEJ131093 AOF131092:AOF131093 AYB131092:AYB131093 BHX131092:BHX131093 BRT131092:BRT131093 CBP131092:CBP131093 CLL131092:CLL131093 CVH131092:CVH131093 DFD131092:DFD131093 DOZ131092:DOZ131093 DYV131092:DYV131093 EIR131092:EIR131093 ESN131092:ESN131093 FCJ131092:FCJ131093 FMF131092:FMF131093 FWB131092:FWB131093 GFX131092:GFX131093 GPT131092:GPT131093 GZP131092:GZP131093 HJL131092:HJL131093 HTH131092:HTH131093 IDD131092:IDD131093 IMZ131092:IMZ131093 IWV131092:IWV131093 JGR131092:JGR131093 JQN131092:JQN131093 KAJ131092:KAJ131093 KKF131092:KKF131093 KUB131092:KUB131093 LDX131092:LDX131093 LNT131092:LNT131093 LXP131092:LXP131093 MHL131092:MHL131093 MRH131092:MRH131093 NBD131092:NBD131093 NKZ131092:NKZ131093 NUV131092:NUV131093 OER131092:OER131093 OON131092:OON131093 OYJ131092:OYJ131093 PIF131092:PIF131093 PSB131092:PSB131093 QBX131092:QBX131093 QLT131092:QLT131093 QVP131092:QVP131093 RFL131092:RFL131093 RPH131092:RPH131093 RZD131092:RZD131093 SIZ131092:SIZ131093 SSV131092:SSV131093 TCR131092:TCR131093 TMN131092:TMN131093 TWJ131092:TWJ131093 UGF131092:UGF131093 UQB131092:UQB131093 UZX131092:UZX131093 VJT131092:VJT131093 VTP131092:VTP131093 WDL131092:WDL131093 WNH131092:WNH131093 WXD131092:WXD131093 T196628:T196629 KR196628:KR196629 UN196628:UN196629 AEJ196628:AEJ196629 AOF196628:AOF196629 AYB196628:AYB196629 BHX196628:BHX196629 BRT196628:BRT196629 CBP196628:CBP196629 CLL196628:CLL196629 CVH196628:CVH196629 DFD196628:DFD196629 DOZ196628:DOZ196629 DYV196628:DYV196629 EIR196628:EIR196629 ESN196628:ESN196629 FCJ196628:FCJ196629 FMF196628:FMF196629 FWB196628:FWB196629 GFX196628:GFX196629 GPT196628:GPT196629 GZP196628:GZP196629 HJL196628:HJL196629 HTH196628:HTH196629 IDD196628:IDD196629 IMZ196628:IMZ196629 IWV196628:IWV196629 JGR196628:JGR196629 JQN196628:JQN196629 KAJ196628:KAJ196629 KKF196628:KKF196629 KUB196628:KUB196629 LDX196628:LDX196629 LNT196628:LNT196629 LXP196628:LXP196629 MHL196628:MHL196629 MRH196628:MRH196629 NBD196628:NBD196629 NKZ196628:NKZ196629 NUV196628:NUV196629 OER196628:OER196629 OON196628:OON196629 OYJ196628:OYJ196629 PIF196628:PIF196629 PSB196628:PSB196629 QBX196628:QBX196629 QLT196628:QLT196629 QVP196628:QVP196629 RFL196628:RFL196629 RPH196628:RPH196629 RZD196628:RZD196629 SIZ196628:SIZ196629 SSV196628:SSV196629 TCR196628:TCR196629 TMN196628:TMN196629 TWJ196628:TWJ196629 UGF196628:UGF196629 UQB196628:UQB196629 UZX196628:UZX196629 VJT196628:VJT196629 VTP196628:VTP196629 WDL196628:WDL196629 WNH196628:WNH196629 WXD196628:WXD196629 T262164:T262165 KR262164:KR262165 UN262164:UN262165 AEJ262164:AEJ262165 AOF262164:AOF262165 AYB262164:AYB262165 BHX262164:BHX262165 BRT262164:BRT262165 CBP262164:CBP262165 CLL262164:CLL262165 CVH262164:CVH262165 DFD262164:DFD262165 DOZ262164:DOZ262165 DYV262164:DYV262165 EIR262164:EIR262165 ESN262164:ESN262165 FCJ262164:FCJ262165 FMF262164:FMF262165 FWB262164:FWB262165 GFX262164:GFX262165 GPT262164:GPT262165 GZP262164:GZP262165 HJL262164:HJL262165 HTH262164:HTH262165 IDD262164:IDD262165 IMZ262164:IMZ262165 IWV262164:IWV262165 JGR262164:JGR262165 JQN262164:JQN262165 KAJ262164:KAJ262165 KKF262164:KKF262165 KUB262164:KUB262165 LDX262164:LDX262165 LNT262164:LNT262165 LXP262164:LXP262165 MHL262164:MHL262165 MRH262164:MRH262165 NBD262164:NBD262165 NKZ262164:NKZ262165 NUV262164:NUV262165 OER262164:OER262165 OON262164:OON262165 OYJ262164:OYJ262165 PIF262164:PIF262165 PSB262164:PSB262165 QBX262164:QBX262165 QLT262164:QLT262165 QVP262164:QVP262165 RFL262164:RFL262165 RPH262164:RPH262165 RZD262164:RZD262165 SIZ262164:SIZ262165 SSV262164:SSV262165 TCR262164:TCR262165 TMN262164:TMN262165 TWJ262164:TWJ262165 UGF262164:UGF262165 UQB262164:UQB262165 UZX262164:UZX262165 VJT262164:VJT262165 VTP262164:VTP262165 WDL262164:WDL262165 WNH262164:WNH262165 WXD262164:WXD262165 T327700:T327701 KR327700:KR327701 UN327700:UN327701 AEJ327700:AEJ327701 AOF327700:AOF327701 AYB327700:AYB327701 BHX327700:BHX327701 BRT327700:BRT327701 CBP327700:CBP327701 CLL327700:CLL327701 CVH327700:CVH327701 DFD327700:DFD327701 DOZ327700:DOZ327701 DYV327700:DYV327701 EIR327700:EIR327701 ESN327700:ESN327701 FCJ327700:FCJ327701 FMF327700:FMF327701 FWB327700:FWB327701 GFX327700:GFX327701 GPT327700:GPT327701 GZP327700:GZP327701 HJL327700:HJL327701 HTH327700:HTH327701 IDD327700:IDD327701 IMZ327700:IMZ327701 IWV327700:IWV327701 JGR327700:JGR327701 JQN327700:JQN327701 KAJ327700:KAJ327701 KKF327700:KKF327701 KUB327700:KUB327701 LDX327700:LDX327701 LNT327700:LNT327701 LXP327700:LXP327701 MHL327700:MHL327701 MRH327700:MRH327701 NBD327700:NBD327701 NKZ327700:NKZ327701 NUV327700:NUV327701 OER327700:OER327701 OON327700:OON327701 OYJ327700:OYJ327701 PIF327700:PIF327701 PSB327700:PSB327701 QBX327700:QBX327701 QLT327700:QLT327701 QVP327700:QVP327701 RFL327700:RFL327701 RPH327700:RPH327701 RZD327700:RZD327701 SIZ327700:SIZ327701 SSV327700:SSV327701 TCR327700:TCR327701 TMN327700:TMN327701 TWJ327700:TWJ327701 UGF327700:UGF327701 UQB327700:UQB327701 UZX327700:UZX327701 VJT327700:VJT327701 VTP327700:VTP327701 WDL327700:WDL327701 WNH327700:WNH327701 WXD327700:WXD327701 T393236:T393237 KR393236:KR393237 UN393236:UN393237 AEJ393236:AEJ393237 AOF393236:AOF393237 AYB393236:AYB393237 BHX393236:BHX393237 BRT393236:BRT393237 CBP393236:CBP393237 CLL393236:CLL393237 CVH393236:CVH393237 DFD393236:DFD393237 DOZ393236:DOZ393237 DYV393236:DYV393237 EIR393236:EIR393237 ESN393236:ESN393237 FCJ393236:FCJ393237 FMF393236:FMF393237 FWB393236:FWB393237 GFX393236:GFX393237 GPT393236:GPT393237 GZP393236:GZP393237 HJL393236:HJL393237 HTH393236:HTH393237 IDD393236:IDD393237 IMZ393236:IMZ393237 IWV393236:IWV393237 JGR393236:JGR393237 JQN393236:JQN393237 KAJ393236:KAJ393237 KKF393236:KKF393237 KUB393236:KUB393237 LDX393236:LDX393237 LNT393236:LNT393237 LXP393236:LXP393237 MHL393236:MHL393237 MRH393236:MRH393237 NBD393236:NBD393237 NKZ393236:NKZ393237 NUV393236:NUV393237 OER393236:OER393237 OON393236:OON393237 OYJ393236:OYJ393237 PIF393236:PIF393237 PSB393236:PSB393237 QBX393236:QBX393237 QLT393236:QLT393237 QVP393236:QVP393237 RFL393236:RFL393237 RPH393236:RPH393237 RZD393236:RZD393237 SIZ393236:SIZ393237 SSV393236:SSV393237 TCR393236:TCR393237 TMN393236:TMN393237 TWJ393236:TWJ393237 UGF393236:UGF393237 UQB393236:UQB393237 UZX393236:UZX393237 VJT393236:VJT393237 VTP393236:VTP393237 WDL393236:WDL393237 WNH393236:WNH393237 WXD393236:WXD393237 T458772:T458773 KR458772:KR458773 UN458772:UN458773 AEJ458772:AEJ458773 AOF458772:AOF458773 AYB458772:AYB458773 BHX458772:BHX458773 BRT458772:BRT458773 CBP458772:CBP458773 CLL458772:CLL458773 CVH458772:CVH458773 DFD458772:DFD458773 DOZ458772:DOZ458773 DYV458772:DYV458773 EIR458772:EIR458773 ESN458772:ESN458773 FCJ458772:FCJ458773 FMF458772:FMF458773 FWB458772:FWB458773 GFX458772:GFX458773 GPT458772:GPT458773 GZP458772:GZP458773 HJL458772:HJL458773 HTH458772:HTH458773 IDD458772:IDD458773 IMZ458772:IMZ458773 IWV458772:IWV458773 JGR458772:JGR458773 JQN458772:JQN458773 KAJ458772:KAJ458773 KKF458772:KKF458773 KUB458772:KUB458773 LDX458772:LDX458773 LNT458772:LNT458773 LXP458772:LXP458773 MHL458772:MHL458773 MRH458772:MRH458773 NBD458772:NBD458773 NKZ458772:NKZ458773 NUV458772:NUV458773 OER458772:OER458773 OON458772:OON458773 OYJ458772:OYJ458773 PIF458772:PIF458773 PSB458772:PSB458773 QBX458772:QBX458773 QLT458772:QLT458773 QVP458772:QVP458773 RFL458772:RFL458773 RPH458772:RPH458773 RZD458772:RZD458773 SIZ458772:SIZ458773 SSV458772:SSV458773 TCR458772:TCR458773 TMN458772:TMN458773 TWJ458772:TWJ458773 UGF458772:UGF458773 UQB458772:UQB458773 UZX458772:UZX458773 VJT458772:VJT458773 VTP458772:VTP458773 WDL458772:WDL458773 WNH458772:WNH458773 WXD458772:WXD458773 T524308:T524309 KR524308:KR524309 UN524308:UN524309 AEJ524308:AEJ524309 AOF524308:AOF524309 AYB524308:AYB524309 BHX524308:BHX524309 BRT524308:BRT524309 CBP524308:CBP524309 CLL524308:CLL524309 CVH524308:CVH524309 DFD524308:DFD524309 DOZ524308:DOZ524309 DYV524308:DYV524309 EIR524308:EIR524309 ESN524308:ESN524309 FCJ524308:FCJ524309 FMF524308:FMF524309 FWB524308:FWB524309 GFX524308:GFX524309 GPT524308:GPT524309 GZP524308:GZP524309 HJL524308:HJL524309 HTH524308:HTH524309 IDD524308:IDD524309 IMZ524308:IMZ524309 IWV524308:IWV524309 JGR524308:JGR524309 JQN524308:JQN524309 KAJ524308:KAJ524309 KKF524308:KKF524309 KUB524308:KUB524309 LDX524308:LDX524309 LNT524308:LNT524309 LXP524308:LXP524309 MHL524308:MHL524309 MRH524308:MRH524309 NBD524308:NBD524309 NKZ524308:NKZ524309 NUV524308:NUV524309 OER524308:OER524309 OON524308:OON524309 OYJ524308:OYJ524309 PIF524308:PIF524309 PSB524308:PSB524309 QBX524308:QBX524309 QLT524308:QLT524309 QVP524308:QVP524309 RFL524308:RFL524309 RPH524308:RPH524309 RZD524308:RZD524309 SIZ524308:SIZ524309 SSV524308:SSV524309 TCR524308:TCR524309 TMN524308:TMN524309 TWJ524308:TWJ524309 UGF524308:UGF524309 UQB524308:UQB524309 UZX524308:UZX524309 VJT524308:VJT524309 VTP524308:VTP524309 WDL524308:WDL524309 WNH524308:WNH524309 WXD524308:WXD524309 T589844:T589845 KR589844:KR589845 UN589844:UN589845 AEJ589844:AEJ589845 AOF589844:AOF589845 AYB589844:AYB589845 BHX589844:BHX589845 BRT589844:BRT589845 CBP589844:CBP589845 CLL589844:CLL589845 CVH589844:CVH589845 DFD589844:DFD589845 DOZ589844:DOZ589845 DYV589844:DYV589845 EIR589844:EIR589845 ESN589844:ESN589845 FCJ589844:FCJ589845 FMF589844:FMF589845 FWB589844:FWB589845 GFX589844:GFX589845 GPT589844:GPT589845 GZP589844:GZP589845 HJL589844:HJL589845 HTH589844:HTH589845 IDD589844:IDD589845 IMZ589844:IMZ589845 IWV589844:IWV589845 JGR589844:JGR589845 JQN589844:JQN589845 KAJ589844:KAJ589845 KKF589844:KKF589845 KUB589844:KUB589845 LDX589844:LDX589845 LNT589844:LNT589845 LXP589844:LXP589845 MHL589844:MHL589845 MRH589844:MRH589845 NBD589844:NBD589845 NKZ589844:NKZ589845 NUV589844:NUV589845 OER589844:OER589845 OON589844:OON589845 OYJ589844:OYJ589845 PIF589844:PIF589845 PSB589844:PSB589845 QBX589844:QBX589845 QLT589844:QLT589845 QVP589844:QVP589845 RFL589844:RFL589845 RPH589844:RPH589845 RZD589844:RZD589845 SIZ589844:SIZ589845 SSV589844:SSV589845 TCR589844:TCR589845 TMN589844:TMN589845 TWJ589844:TWJ589845 UGF589844:UGF589845 UQB589844:UQB589845 UZX589844:UZX589845 VJT589844:VJT589845 VTP589844:VTP589845 WDL589844:WDL589845 WNH589844:WNH589845 WXD589844:WXD589845 T655380:T655381 KR655380:KR655381 UN655380:UN655381 AEJ655380:AEJ655381 AOF655380:AOF655381 AYB655380:AYB655381 BHX655380:BHX655381 BRT655380:BRT655381 CBP655380:CBP655381 CLL655380:CLL655381 CVH655380:CVH655381 DFD655380:DFD655381 DOZ655380:DOZ655381 DYV655380:DYV655381 EIR655380:EIR655381 ESN655380:ESN655381 FCJ655380:FCJ655381 FMF655380:FMF655381 FWB655380:FWB655381 GFX655380:GFX655381 GPT655380:GPT655381 GZP655380:GZP655381 HJL655380:HJL655381 HTH655380:HTH655381 IDD655380:IDD655381 IMZ655380:IMZ655381 IWV655380:IWV655381 JGR655380:JGR655381 JQN655380:JQN655381 KAJ655380:KAJ655381 KKF655380:KKF655381 KUB655380:KUB655381 LDX655380:LDX655381 LNT655380:LNT655381 LXP655380:LXP655381 MHL655380:MHL655381 MRH655380:MRH655381 NBD655380:NBD655381 NKZ655380:NKZ655381 NUV655380:NUV655381 OER655380:OER655381 OON655380:OON655381 OYJ655380:OYJ655381 PIF655380:PIF655381 PSB655380:PSB655381 QBX655380:QBX655381 QLT655380:QLT655381 QVP655380:QVP655381 RFL655380:RFL655381 RPH655380:RPH655381 RZD655380:RZD655381 SIZ655380:SIZ655381 SSV655380:SSV655381 TCR655380:TCR655381 TMN655380:TMN655381 TWJ655380:TWJ655381 UGF655380:UGF655381 UQB655380:UQB655381 UZX655380:UZX655381 VJT655380:VJT655381 VTP655380:VTP655381 WDL655380:WDL655381 WNH655380:WNH655381 WXD655380:WXD655381 T720916:T720917 KR720916:KR720917 UN720916:UN720917 AEJ720916:AEJ720917 AOF720916:AOF720917 AYB720916:AYB720917 BHX720916:BHX720917 BRT720916:BRT720917 CBP720916:CBP720917 CLL720916:CLL720917 CVH720916:CVH720917 DFD720916:DFD720917 DOZ720916:DOZ720917 DYV720916:DYV720917 EIR720916:EIR720917 ESN720916:ESN720917 FCJ720916:FCJ720917 FMF720916:FMF720917 FWB720916:FWB720917 GFX720916:GFX720917 GPT720916:GPT720917 GZP720916:GZP720917 HJL720916:HJL720917 HTH720916:HTH720917 IDD720916:IDD720917 IMZ720916:IMZ720917 IWV720916:IWV720917 JGR720916:JGR720917 JQN720916:JQN720917 KAJ720916:KAJ720917 KKF720916:KKF720917 KUB720916:KUB720917 LDX720916:LDX720917 LNT720916:LNT720917 LXP720916:LXP720917 MHL720916:MHL720917 MRH720916:MRH720917 NBD720916:NBD720917 NKZ720916:NKZ720917 NUV720916:NUV720917 OER720916:OER720917 OON720916:OON720917 OYJ720916:OYJ720917 PIF720916:PIF720917 PSB720916:PSB720917 QBX720916:QBX720917 QLT720916:QLT720917 QVP720916:QVP720917 RFL720916:RFL720917 RPH720916:RPH720917 RZD720916:RZD720917 SIZ720916:SIZ720917 SSV720916:SSV720917 TCR720916:TCR720917 TMN720916:TMN720917 TWJ720916:TWJ720917 UGF720916:UGF720917 UQB720916:UQB720917 UZX720916:UZX720917 VJT720916:VJT720917 VTP720916:VTP720917 WDL720916:WDL720917 WNH720916:WNH720917 WXD720916:WXD720917 T786452:T786453 KR786452:KR786453 UN786452:UN786453 AEJ786452:AEJ786453 AOF786452:AOF786453 AYB786452:AYB786453 BHX786452:BHX786453 BRT786452:BRT786453 CBP786452:CBP786453 CLL786452:CLL786453 CVH786452:CVH786453 DFD786452:DFD786453 DOZ786452:DOZ786453 DYV786452:DYV786453 EIR786452:EIR786453 ESN786452:ESN786453 FCJ786452:FCJ786453 FMF786452:FMF786453 FWB786452:FWB786453 GFX786452:GFX786453 GPT786452:GPT786453 GZP786452:GZP786453 HJL786452:HJL786453 HTH786452:HTH786453 IDD786452:IDD786453 IMZ786452:IMZ786453 IWV786452:IWV786453 JGR786452:JGR786453 JQN786452:JQN786453 KAJ786452:KAJ786453 KKF786452:KKF786453 KUB786452:KUB786453 LDX786452:LDX786453 LNT786452:LNT786453 LXP786452:LXP786453 MHL786452:MHL786453 MRH786452:MRH786453 NBD786452:NBD786453 NKZ786452:NKZ786453 NUV786452:NUV786453 OER786452:OER786453 OON786452:OON786453 OYJ786452:OYJ786453 PIF786452:PIF786453 PSB786452:PSB786453 QBX786452:QBX786453 QLT786452:QLT786453 QVP786452:QVP786453 RFL786452:RFL786453 RPH786452:RPH786453 RZD786452:RZD786453 SIZ786452:SIZ786453 SSV786452:SSV786453 TCR786452:TCR786453 TMN786452:TMN786453 TWJ786452:TWJ786453 UGF786452:UGF786453 UQB786452:UQB786453 UZX786452:UZX786453 VJT786452:VJT786453 VTP786452:VTP786453 WDL786452:WDL786453 WNH786452:WNH786453 WXD786452:WXD786453 T851988:T851989 KR851988:KR851989 UN851988:UN851989 AEJ851988:AEJ851989 AOF851988:AOF851989 AYB851988:AYB851989 BHX851988:BHX851989 BRT851988:BRT851989 CBP851988:CBP851989 CLL851988:CLL851989 CVH851988:CVH851989 DFD851988:DFD851989 DOZ851988:DOZ851989 DYV851988:DYV851989 EIR851988:EIR851989 ESN851988:ESN851989 FCJ851988:FCJ851989 FMF851988:FMF851989 FWB851988:FWB851989 GFX851988:GFX851989 GPT851988:GPT851989 GZP851988:GZP851989 HJL851988:HJL851989 HTH851988:HTH851989 IDD851988:IDD851989 IMZ851988:IMZ851989 IWV851988:IWV851989 JGR851988:JGR851989 JQN851988:JQN851989 KAJ851988:KAJ851989 KKF851988:KKF851989 KUB851988:KUB851989 LDX851988:LDX851989 LNT851988:LNT851989 LXP851988:LXP851989 MHL851988:MHL851989 MRH851988:MRH851989 NBD851988:NBD851989 NKZ851988:NKZ851989 NUV851988:NUV851989 OER851988:OER851989 OON851988:OON851989 OYJ851988:OYJ851989 PIF851988:PIF851989 PSB851988:PSB851989 QBX851988:QBX851989 QLT851988:QLT851989 QVP851988:QVP851989 RFL851988:RFL851989 RPH851988:RPH851989 RZD851988:RZD851989 SIZ851988:SIZ851989 SSV851988:SSV851989 TCR851988:TCR851989 TMN851988:TMN851989 TWJ851988:TWJ851989 UGF851988:UGF851989 UQB851988:UQB851989 UZX851988:UZX851989 VJT851988:VJT851989 VTP851988:VTP851989 WDL851988:WDL851989 WNH851988:WNH851989 WXD851988:WXD851989 T917524:T917525 KR917524:KR917525 UN917524:UN917525 AEJ917524:AEJ917525 AOF917524:AOF917525 AYB917524:AYB917525 BHX917524:BHX917525 BRT917524:BRT917525 CBP917524:CBP917525 CLL917524:CLL917525 CVH917524:CVH917525 DFD917524:DFD917525 DOZ917524:DOZ917525 DYV917524:DYV917525 EIR917524:EIR917525 ESN917524:ESN917525 FCJ917524:FCJ917525 FMF917524:FMF917525 FWB917524:FWB917525 GFX917524:GFX917525 GPT917524:GPT917525 GZP917524:GZP917525 HJL917524:HJL917525 HTH917524:HTH917525 IDD917524:IDD917525 IMZ917524:IMZ917525 IWV917524:IWV917525 JGR917524:JGR917525 JQN917524:JQN917525 KAJ917524:KAJ917525 KKF917524:KKF917525 KUB917524:KUB917525 LDX917524:LDX917525 LNT917524:LNT917525 LXP917524:LXP917525 MHL917524:MHL917525 MRH917524:MRH917525 NBD917524:NBD917525 NKZ917524:NKZ917525 NUV917524:NUV917525 OER917524:OER917525 OON917524:OON917525 OYJ917524:OYJ917525 PIF917524:PIF917525 PSB917524:PSB917525 QBX917524:QBX917525 QLT917524:QLT917525 QVP917524:QVP917525 RFL917524:RFL917525 RPH917524:RPH917525 RZD917524:RZD917525 SIZ917524:SIZ917525 SSV917524:SSV917525 TCR917524:TCR917525 TMN917524:TMN917525 TWJ917524:TWJ917525 UGF917524:UGF917525 UQB917524:UQB917525 UZX917524:UZX917525 VJT917524:VJT917525 VTP917524:VTP917525 WDL917524:WDL917525 WNH917524:WNH917525 WXD917524:WXD917525 T983060:T983061 KR983060:KR983061 UN983060:UN983061 AEJ983060:AEJ983061 AOF983060:AOF983061 AYB983060:AYB983061 BHX983060:BHX983061 BRT983060:BRT983061 CBP983060:CBP983061 CLL983060:CLL983061 CVH983060:CVH983061 DFD983060:DFD983061 DOZ983060:DOZ983061 DYV983060:DYV983061 EIR983060:EIR983061 ESN983060:ESN983061 FCJ983060:FCJ983061 FMF983060:FMF983061 FWB983060:FWB983061 GFX983060:GFX983061 GPT983060:GPT983061 GZP983060:GZP983061 HJL983060:HJL983061 HTH983060:HTH983061 IDD983060:IDD983061 IMZ983060:IMZ983061 IWV983060:IWV983061 JGR983060:JGR983061 JQN983060:JQN983061 KAJ983060:KAJ983061 KKF983060:KKF983061 KUB983060:KUB983061 LDX983060:LDX983061 LNT983060:LNT983061 LXP983060:LXP983061 MHL983060:MHL983061 MRH983060:MRH983061 NBD983060:NBD983061 NKZ983060:NKZ983061 NUV983060:NUV983061 OER983060:OER983061 OON983060:OON983061 OYJ983060:OYJ983061 PIF983060:PIF983061 PSB983060:PSB983061 QBX983060:QBX983061 QLT983060:QLT983061 QVP983060:QVP983061 RFL983060:RFL983061 RPH983060:RPH983061 RZD983060:RZD983061 SIZ983060:SIZ983061 SSV983060:SSV983061 TCR983060:TCR983061 TMN983060:TMN983061 TWJ983060:TWJ983061 UGF983060:UGF983061 UQB983060:UQB983061 UZX983060:UZX983061 VJT983060:VJT983061 VTP983060:VTP983061 WDL983060:WDL983061 WNH983060:WNH983061 R24:R25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T24:T25 KR24:KR25 UN24:UN25 AEJ24:AEJ25 AOF24:AOF25 AYB24:AYB25 BHX24:BHX25 BRT24:BRT25 CBP24:CBP25 CLL24:CLL25 CVH24:CVH25 DFD24:DFD25 DOZ24:DOZ25 DYV24:DYV25 EIR24:EIR25 ESN24:ESN25 FCJ24:FCJ25 FMF24:FMF25 FWB24:FWB25 GFX24:GFX25 GPT24:GPT25 GZP24:GZP25 HJL24:HJL25 HTH24:HTH25 IDD24:IDD25 IMZ24:IMZ25 IWV24:IWV25 JGR24:JGR25 JQN24:JQN25 KAJ24:KAJ25 KKF24:KKF25 KUB24:KUB25 LDX24:LDX25 LNT24:LNT25 LXP24:LXP25 MHL24:MHL25 MRH24:MRH25 NBD24:NBD25 NKZ24:NKZ25 NUV24:NUV25 OER24:OER25 OON24:OON25 OYJ24:OYJ25 PIF24:PIF25 PSB24:PSB25 QBX24:QBX25 QLT24:QLT25 QVP24:QVP25 RFL24:RFL25 RPH24:RPH25 RZD24:RZD25 SIZ24:SIZ25 SSV24:SSV25 TCR24:TCR25 TMN24:TMN25 TWJ24:TWJ25 UGF24:UGF25 UQB24:UQB25 UZX24:UZX25 VJT24:VJT25 VTP24:VTP25 WDL24:WDL25 WNH24:WNH25 WXD24:WXD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AF65556:AF65557 AF131092:AF131093 AF196628:AF196629 AF262164:AF262165 AF327700:AF327701 AF393236:AF393237 AF458772:AF458773 AF524308:AF524309 AF589844:AF589845 AF655380:AF655381 AF720916:AF720917 AF786452:AF786453 AF851988:AF851989 AF917524:AF917525 AF983060:AF983061 AH65556:AH65557 AH131092:AH131093 AH196628:AH196629 AH262164:AH262165 AH327700:AH327701 AH393236:AH393237 AH458772:AH458773 AH524308:AH524309 AH589844:AH589845 AH655380:AH655381 AH720916:AH720917 AH786452:AH786453 AH851988:AH851989 AH917524:AH917525 AH983060:AH983061 AF24:AF25 AH24:AH25 AM65556:AM65557 AM131092:AM131093 AM196628:AM196629 AM262164:AM262165 AM327700:AM327701 AM393236:AM393237 AM458772:AM458773 AM524308:AM524309 AM589844:AM589845 AM655380:AM655381 AM720916:AM720917 AM786452:AM786453 AM851988:AM851989 AM917524:AM917525 AM983060:AM983061 AO65556:AO65557 AO131092:AO131093 AO196628:AO196629 AO262164:AO262165 AO327700:AO327701 AO393236:AO393237 AO458772:AO458773 AO524308:AO524309 AO589844:AO589845 AO655380:AO655381 AO720916:AO720917 AO786452:AO786453 AO851988:AO851989 AO917524:AO917525 AO983060:AO983061 AM24:AM25 AO24:AO25 AT65556:AT65557 AT131092:AT131093 AT196628:AT196629 AT262164:AT262165 AT327700:AT327701 AT393236:AT393237 AT458772:AT458773 AT524308:AT524309 AT589844:AT589845 AT655380:AT655381 AT720916:AT720917 AT786452:AT786453 AT851988:AT851989 AT917524:AT917525 AT983060:AT983061 AV65556:AV65557 AV131092:AV131093 AV196628:AV196629 AV262164:AV262165 AV327700:AV327701 AV393236:AV393237 AV458772:AV458773 AV524308:AV524309 AV589844:AV589845 AV655380:AV655381 AV720916:AV720917 AV786452:AV786453 AV851988:AV851989 AV917524:AV917525 AV983060:AV983061 AT24:AT25 AV24:AV25"/>
    <dataValidation allowBlank="1" showInputMessage="1" showErrorMessage="1" prompt="Для выбора выполните двойной щелчок левой клавиши мыши по соответствующей ячейке." sqref="U65556 S65556:S65557 KQ65556:KQ65557 UM65556:UM65557 AEI65556:AEI65557 AOE65556:AOE65557 AYA65556:AYA65557 BHW65556:BHW65557 BRS65556:BRS65557 CBO65556:CBO65557 CLK65556:CLK65557 CVG65556:CVG65557 DFC65556:DFC65557 DOY65556:DOY65557 DYU65556:DYU65557 EIQ65556:EIQ65557 ESM65556:ESM65557 FCI65556:FCI65557 FME65556:FME65557 FWA65556:FWA65557 GFW65556:GFW65557 GPS65556:GPS65557 GZO65556:GZO65557 HJK65556:HJK65557 HTG65556:HTG65557 IDC65556:IDC65557 IMY65556:IMY65557 IWU65556:IWU65557 JGQ65556:JGQ65557 JQM65556:JQM65557 KAI65556:KAI65557 KKE65556:KKE65557 KUA65556:KUA65557 LDW65556:LDW65557 LNS65556:LNS65557 LXO65556:LXO65557 MHK65556:MHK65557 MRG65556:MRG65557 NBC65556:NBC65557 NKY65556:NKY65557 NUU65556:NUU65557 OEQ65556:OEQ65557 OOM65556:OOM65557 OYI65556:OYI65557 PIE65556:PIE65557 PSA65556:PSA65557 QBW65556:QBW65557 QLS65556:QLS65557 QVO65556:QVO65557 RFK65556:RFK65557 RPG65556:RPG65557 RZC65556:RZC65557 SIY65556:SIY65557 SSU65556:SSU65557 TCQ65556:TCQ65557 TMM65556:TMM65557 TWI65556:TWI65557 UGE65556:UGE65557 UQA65556:UQA65557 UZW65556:UZW65557 VJS65556:VJS65557 VTO65556:VTO65557 WDK65556:WDK65557 WNG65556:WNG65557 WXC65556:WXC65557 S131092:S131093 KQ131092:KQ131093 UM131092:UM131093 AEI131092:AEI131093 AOE131092:AOE131093 AYA131092:AYA131093 BHW131092:BHW131093 BRS131092:BRS131093 CBO131092:CBO131093 CLK131092:CLK131093 CVG131092:CVG131093 DFC131092:DFC131093 DOY131092:DOY131093 DYU131092:DYU131093 EIQ131092:EIQ131093 ESM131092:ESM131093 FCI131092:FCI131093 FME131092:FME131093 FWA131092:FWA131093 GFW131092:GFW131093 GPS131092:GPS131093 GZO131092:GZO131093 HJK131092:HJK131093 HTG131092:HTG131093 IDC131092:IDC131093 IMY131092:IMY131093 IWU131092:IWU131093 JGQ131092:JGQ131093 JQM131092:JQM131093 KAI131092:KAI131093 KKE131092:KKE131093 KUA131092:KUA131093 LDW131092:LDW131093 LNS131092:LNS131093 LXO131092:LXO131093 MHK131092:MHK131093 MRG131092:MRG131093 NBC131092:NBC131093 NKY131092:NKY131093 NUU131092:NUU131093 OEQ131092:OEQ131093 OOM131092:OOM131093 OYI131092:OYI131093 PIE131092:PIE131093 PSA131092:PSA131093 QBW131092:QBW131093 QLS131092:QLS131093 QVO131092:QVO131093 RFK131092:RFK131093 RPG131092:RPG131093 RZC131092:RZC131093 SIY131092:SIY131093 SSU131092:SSU131093 TCQ131092:TCQ131093 TMM131092:TMM131093 TWI131092:TWI131093 UGE131092:UGE131093 UQA131092:UQA131093 UZW131092:UZW131093 VJS131092:VJS131093 VTO131092:VTO131093 WDK131092:WDK131093 WNG131092:WNG131093 WXC131092:WXC131093 S196628:S196629 KQ196628:KQ196629 UM196628:UM196629 AEI196628:AEI196629 AOE196628:AOE196629 AYA196628:AYA196629 BHW196628:BHW196629 BRS196628:BRS196629 CBO196628:CBO196629 CLK196628:CLK196629 CVG196628:CVG196629 DFC196628:DFC196629 DOY196628:DOY196629 DYU196628:DYU196629 EIQ196628:EIQ196629 ESM196628:ESM196629 FCI196628:FCI196629 FME196628:FME196629 FWA196628:FWA196629 GFW196628:GFW196629 GPS196628:GPS196629 GZO196628:GZO196629 HJK196628:HJK196629 HTG196628:HTG196629 IDC196628:IDC196629 IMY196628:IMY196629 IWU196628:IWU196629 JGQ196628:JGQ196629 JQM196628:JQM196629 KAI196628:KAI196629 KKE196628:KKE196629 KUA196628:KUA196629 LDW196628:LDW196629 LNS196628:LNS196629 LXO196628:LXO196629 MHK196628:MHK196629 MRG196628:MRG196629 NBC196628:NBC196629 NKY196628:NKY196629 NUU196628:NUU196629 OEQ196628:OEQ196629 OOM196628:OOM196629 OYI196628:OYI196629 PIE196628:PIE196629 PSA196628:PSA196629 QBW196628:QBW196629 QLS196628:QLS196629 QVO196628:QVO196629 RFK196628:RFK196629 RPG196628:RPG196629 RZC196628:RZC196629 SIY196628:SIY196629 SSU196628:SSU196629 TCQ196628:TCQ196629 TMM196628:TMM196629 TWI196628:TWI196629 UGE196628:UGE196629 UQA196628:UQA196629 UZW196628:UZW196629 VJS196628:VJS196629 VTO196628:VTO196629 WDK196628:WDK196629 WNG196628:WNG196629 WXC196628:WXC196629 S262164:S262165 KQ262164:KQ262165 UM262164:UM262165 AEI262164:AEI262165 AOE262164:AOE262165 AYA262164:AYA262165 BHW262164:BHW262165 BRS262164:BRS262165 CBO262164:CBO262165 CLK262164:CLK262165 CVG262164:CVG262165 DFC262164:DFC262165 DOY262164:DOY262165 DYU262164:DYU262165 EIQ262164:EIQ262165 ESM262164:ESM262165 FCI262164:FCI262165 FME262164:FME262165 FWA262164:FWA262165 GFW262164:GFW262165 GPS262164:GPS262165 GZO262164:GZO262165 HJK262164:HJK262165 HTG262164:HTG262165 IDC262164:IDC262165 IMY262164:IMY262165 IWU262164:IWU262165 JGQ262164:JGQ262165 JQM262164:JQM262165 KAI262164:KAI262165 KKE262164:KKE262165 KUA262164:KUA262165 LDW262164:LDW262165 LNS262164:LNS262165 LXO262164:LXO262165 MHK262164:MHK262165 MRG262164:MRG262165 NBC262164:NBC262165 NKY262164:NKY262165 NUU262164:NUU262165 OEQ262164:OEQ262165 OOM262164:OOM262165 OYI262164:OYI262165 PIE262164:PIE262165 PSA262164:PSA262165 QBW262164:QBW262165 QLS262164:QLS262165 QVO262164:QVO262165 RFK262164:RFK262165 RPG262164:RPG262165 RZC262164:RZC262165 SIY262164:SIY262165 SSU262164:SSU262165 TCQ262164:TCQ262165 TMM262164:TMM262165 TWI262164:TWI262165 UGE262164:UGE262165 UQA262164:UQA262165 UZW262164:UZW262165 VJS262164:VJS262165 VTO262164:VTO262165 WDK262164:WDK262165 WNG262164:WNG262165 WXC262164:WXC262165 S327700:S327701 KQ327700:KQ327701 UM327700:UM327701 AEI327700:AEI327701 AOE327700:AOE327701 AYA327700:AYA327701 BHW327700:BHW327701 BRS327700:BRS327701 CBO327700:CBO327701 CLK327700:CLK327701 CVG327700:CVG327701 DFC327700:DFC327701 DOY327700:DOY327701 DYU327700:DYU327701 EIQ327700:EIQ327701 ESM327700:ESM327701 FCI327700:FCI327701 FME327700:FME327701 FWA327700:FWA327701 GFW327700:GFW327701 GPS327700:GPS327701 GZO327700:GZO327701 HJK327700:HJK327701 HTG327700:HTG327701 IDC327700:IDC327701 IMY327700:IMY327701 IWU327700:IWU327701 JGQ327700:JGQ327701 JQM327700:JQM327701 KAI327700:KAI327701 KKE327700:KKE327701 KUA327700:KUA327701 LDW327700:LDW327701 LNS327700:LNS327701 LXO327700:LXO327701 MHK327700:MHK327701 MRG327700:MRG327701 NBC327700:NBC327701 NKY327700:NKY327701 NUU327700:NUU327701 OEQ327700:OEQ327701 OOM327700:OOM327701 OYI327700:OYI327701 PIE327700:PIE327701 PSA327700:PSA327701 QBW327700:QBW327701 QLS327700:QLS327701 QVO327700:QVO327701 RFK327700:RFK327701 RPG327700:RPG327701 RZC327700:RZC327701 SIY327700:SIY327701 SSU327700:SSU327701 TCQ327700:TCQ327701 TMM327700:TMM327701 TWI327700:TWI327701 UGE327700:UGE327701 UQA327700:UQA327701 UZW327700:UZW327701 VJS327700:VJS327701 VTO327700:VTO327701 WDK327700:WDK327701 WNG327700:WNG327701 WXC327700:WXC327701 S393236:S393237 KQ393236:KQ393237 UM393236:UM393237 AEI393236:AEI393237 AOE393236:AOE393237 AYA393236:AYA393237 BHW393236:BHW393237 BRS393236:BRS393237 CBO393236:CBO393237 CLK393236:CLK393237 CVG393236:CVG393237 DFC393236:DFC393237 DOY393236:DOY393237 DYU393236:DYU393237 EIQ393236:EIQ393237 ESM393236:ESM393237 FCI393236:FCI393237 FME393236:FME393237 FWA393236:FWA393237 GFW393236:GFW393237 GPS393236:GPS393237 GZO393236:GZO393237 HJK393236:HJK393237 HTG393236:HTG393237 IDC393236:IDC393237 IMY393236:IMY393237 IWU393236:IWU393237 JGQ393236:JGQ393237 JQM393236:JQM393237 KAI393236:KAI393237 KKE393236:KKE393237 KUA393236:KUA393237 LDW393236:LDW393237 LNS393236:LNS393237 LXO393236:LXO393237 MHK393236:MHK393237 MRG393236:MRG393237 NBC393236:NBC393237 NKY393236:NKY393237 NUU393236:NUU393237 OEQ393236:OEQ393237 OOM393236:OOM393237 OYI393236:OYI393237 PIE393236:PIE393237 PSA393236:PSA393237 QBW393236:QBW393237 QLS393236:QLS393237 QVO393236:QVO393237 RFK393236:RFK393237 RPG393236:RPG393237 RZC393236:RZC393237 SIY393236:SIY393237 SSU393236:SSU393237 TCQ393236:TCQ393237 TMM393236:TMM393237 TWI393236:TWI393237 UGE393236:UGE393237 UQA393236:UQA393237 UZW393236:UZW393237 VJS393236:VJS393237 VTO393236:VTO393237 WDK393236:WDK393237 WNG393236:WNG393237 WXC393236:WXC393237 S458772:S458773 KQ458772:KQ458773 UM458772:UM458773 AEI458772:AEI458773 AOE458772:AOE458773 AYA458772:AYA458773 BHW458772:BHW458773 BRS458772:BRS458773 CBO458772:CBO458773 CLK458772:CLK458773 CVG458772:CVG458773 DFC458772:DFC458773 DOY458772:DOY458773 DYU458772:DYU458773 EIQ458772:EIQ458773 ESM458772:ESM458773 FCI458772:FCI458773 FME458772:FME458773 FWA458772:FWA458773 GFW458772:GFW458773 GPS458772:GPS458773 GZO458772:GZO458773 HJK458772:HJK458773 HTG458772:HTG458773 IDC458772:IDC458773 IMY458772:IMY458773 IWU458772:IWU458773 JGQ458772:JGQ458773 JQM458772:JQM458773 KAI458772:KAI458773 KKE458772:KKE458773 KUA458772:KUA458773 LDW458772:LDW458773 LNS458772:LNS458773 LXO458772:LXO458773 MHK458772:MHK458773 MRG458772:MRG458773 NBC458772:NBC458773 NKY458772:NKY458773 NUU458772:NUU458773 OEQ458772:OEQ458773 OOM458772:OOM458773 OYI458772:OYI458773 PIE458772:PIE458773 PSA458772:PSA458773 QBW458772:QBW458773 QLS458772:QLS458773 QVO458772:QVO458773 RFK458772:RFK458773 RPG458772:RPG458773 RZC458772:RZC458773 SIY458772:SIY458773 SSU458772:SSU458773 TCQ458772:TCQ458773 TMM458772:TMM458773 TWI458772:TWI458773 UGE458772:UGE458773 UQA458772:UQA458773 UZW458772:UZW458773 VJS458772:VJS458773 VTO458772:VTO458773 WDK458772:WDK458773 WNG458772:WNG458773 WXC458772:WXC458773 S524308:S524309 KQ524308:KQ524309 UM524308:UM524309 AEI524308:AEI524309 AOE524308:AOE524309 AYA524308:AYA524309 BHW524308:BHW524309 BRS524308:BRS524309 CBO524308:CBO524309 CLK524308:CLK524309 CVG524308:CVG524309 DFC524308:DFC524309 DOY524308:DOY524309 DYU524308:DYU524309 EIQ524308:EIQ524309 ESM524308:ESM524309 FCI524308:FCI524309 FME524308:FME524309 FWA524308:FWA524309 GFW524308:GFW524309 GPS524308:GPS524309 GZO524308:GZO524309 HJK524308:HJK524309 HTG524308:HTG524309 IDC524308:IDC524309 IMY524308:IMY524309 IWU524308:IWU524309 JGQ524308:JGQ524309 JQM524308:JQM524309 KAI524308:KAI524309 KKE524308:KKE524309 KUA524308:KUA524309 LDW524308:LDW524309 LNS524308:LNS524309 LXO524308:LXO524309 MHK524308:MHK524309 MRG524308:MRG524309 NBC524308:NBC524309 NKY524308:NKY524309 NUU524308:NUU524309 OEQ524308:OEQ524309 OOM524308:OOM524309 OYI524308:OYI524309 PIE524308:PIE524309 PSA524308:PSA524309 QBW524308:QBW524309 QLS524308:QLS524309 QVO524308:QVO524309 RFK524308:RFK524309 RPG524308:RPG524309 RZC524308:RZC524309 SIY524308:SIY524309 SSU524308:SSU524309 TCQ524308:TCQ524309 TMM524308:TMM524309 TWI524308:TWI524309 UGE524308:UGE524309 UQA524308:UQA524309 UZW524308:UZW524309 VJS524308:VJS524309 VTO524308:VTO524309 WDK524308:WDK524309 WNG524308:WNG524309 WXC524308:WXC524309 S589844:S589845 KQ589844:KQ589845 UM589844:UM589845 AEI589844:AEI589845 AOE589844:AOE589845 AYA589844:AYA589845 BHW589844:BHW589845 BRS589844:BRS589845 CBO589844:CBO589845 CLK589844:CLK589845 CVG589844:CVG589845 DFC589844:DFC589845 DOY589844:DOY589845 DYU589844:DYU589845 EIQ589844:EIQ589845 ESM589844:ESM589845 FCI589844:FCI589845 FME589844:FME589845 FWA589844:FWA589845 GFW589844:GFW589845 GPS589844:GPS589845 GZO589844:GZO589845 HJK589844:HJK589845 HTG589844:HTG589845 IDC589844:IDC589845 IMY589844:IMY589845 IWU589844:IWU589845 JGQ589844:JGQ589845 JQM589844:JQM589845 KAI589844:KAI589845 KKE589844:KKE589845 KUA589844:KUA589845 LDW589844:LDW589845 LNS589844:LNS589845 LXO589844:LXO589845 MHK589844:MHK589845 MRG589844:MRG589845 NBC589844:NBC589845 NKY589844:NKY589845 NUU589844:NUU589845 OEQ589844:OEQ589845 OOM589844:OOM589845 OYI589844:OYI589845 PIE589844:PIE589845 PSA589844:PSA589845 QBW589844:QBW589845 QLS589844:QLS589845 QVO589844:QVO589845 RFK589844:RFK589845 RPG589844:RPG589845 RZC589844:RZC589845 SIY589844:SIY589845 SSU589844:SSU589845 TCQ589844:TCQ589845 TMM589844:TMM589845 TWI589844:TWI589845 UGE589844:UGE589845 UQA589844:UQA589845 UZW589844:UZW589845 VJS589844:VJS589845 VTO589844:VTO589845 WDK589844:WDK589845 WNG589844:WNG589845 WXC589844:WXC589845 S655380:S655381 KQ655380:KQ655381 UM655380:UM655381 AEI655380:AEI655381 AOE655380:AOE655381 AYA655380:AYA655381 BHW655380:BHW655381 BRS655380:BRS655381 CBO655380:CBO655381 CLK655380:CLK655381 CVG655380:CVG655381 DFC655380:DFC655381 DOY655380:DOY655381 DYU655380:DYU655381 EIQ655380:EIQ655381 ESM655380:ESM655381 FCI655380:FCI655381 FME655380:FME655381 FWA655380:FWA655381 GFW655380:GFW655381 GPS655380:GPS655381 GZO655380:GZO655381 HJK655380:HJK655381 HTG655380:HTG655381 IDC655380:IDC655381 IMY655380:IMY655381 IWU655380:IWU655381 JGQ655380:JGQ655381 JQM655380:JQM655381 KAI655380:KAI655381 KKE655380:KKE655381 KUA655380:KUA655381 LDW655380:LDW655381 LNS655380:LNS655381 LXO655380:LXO655381 MHK655380:MHK655381 MRG655380:MRG655381 NBC655380:NBC655381 NKY655380:NKY655381 NUU655380:NUU655381 OEQ655380:OEQ655381 OOM655380:OOM655381 OYI655380:OYI655381 PIE655380:PIE655381 PSA655380:PSA655381 QBW655380:QBW655381 QLS655380:QLS655381 QVO655380:QVO655381 RFK655380:RFK655381 RPG655380:RPG655381 RZC655380:RZC655381 SIY655380:SIY655381 SSU655380:SSU655381 TCQ655380:TCQ655381 TMM655380:TMM655381 TWI655380:TWI655381 UGE655380:UGE655381 UQA655380:UQA655381 UZW655380:UZW655381 VJS655380:VJS655381 VTO655380:VTO655381 WDK655380:WDK655381 WNG655380:WNG655381 WXC655380:WXC655381 S720916:S720917 KQ720916:KQ720917 UM720916:UM720917 AEI720916:AEI720917 AOE720916:AOE720917 AYA720916:AYA720917 BHW720916:BHW720917 BRS720916:BRS720917 CBO720916:CBO720917 CLK720916:CLK720917 CVG720916:CVG720917 DFC720916:DFC720917 DOY720916:DOY720917 DYU720916:DYU720917 EIQ720916:EIQ720917 ESM720916:ESM720917 FCI720916:FCI720917 FME720916:FME720917 FWA720916:FWA720917 GFW720916:GFW720917 GPS720916:GPS720917 GZO720916:GZO720917 HJK720916:HJK720917 HTG720916:HTG720917 IDC720916:IDC720917 IMY720916:IMY720917 IWU720916:IWU720917 JGQ720916:JGQ720917 JQM720916:JQM720917 KAI720916:KAI720917 KKE720916:KKE720917 KUA720916:KUA720917 LDW720916:LDW720917 LNS720916:LNS720917 LXO720916:LXO720917 MHK720916:MHK720917 MRG720916:MRG720917 NBC720916:NBC720917 NKY720916:NKY720917 NUU720916:NUU720917 OEQ720916:OEQ720917 OOM720916:OOM720917 OYI720916:OYI720917 PIE720916:PIE720917 PSA720916:PSA720917 QBW720916:QBW720917 QLS720916:QLS720917 QVO720916:QVO720917 RFK720916:RFK720917 RPG720916:RPG720917 RZC720916:RZC720917 SIY720916:SIY720917 SSU720916:SSU720917 TCQ720916:TCQ720917 TMM720916:TMM720917 TWI720916:TWI720917 UGE720916:UGE720917 UQA720916:UQA720917 UZW720916:UZW720917 VJS720916:VJS720917 VTO720916:VTO720917 WDK720916:WDK720917 WNG720916:WNG720917 WXC720916:WXC720917 S786452:S786453 KQ786452:KQ786453 UM786452:UM786453 AEI786452:AEI786453 AOE786452:AOE786453 AYA786452:AYA786453 BHW786452:BHW786453 BRS786452:BRS786453 CBO786452:CBO786453 CLK786452:CLK786453 CVG786452:CVG786453 DFC786452:DFC786453 DOY786452:DOY786453 DYU786452:DYU786453 EIQ786452:EIQ786453 ESM786452:ESM786453 FCI786452:FCI786453 FME786452:FME786453 FWA786452:FWA786453 GFW786452:GFW786453 GPS786452:GPS786453 GZO786452:GZO786453 HJK786452:HJK786453 HTG786452:HTG786453 IDC786452:IDC786453 IMY786452:IMY786453 IWU786452:IWU786453 JGQ786452:JGQ786453 JQM786452:JQM786453 KAI786452:KAI786453 KKE786452:KKE786453 KUA786452:KUA786453 LDW786452:LDW786453 LNS786452:LNS786453 LXO786452:LXO786453 MHK786452:MHK786453 MRG786452:MRG786453 NBC786452:NBC786453 NKY786452:NKY786453 NUU786452:NUU786453 OEQ786452:OEQ786453 OOM786452:OOM786453 OYI786452:OYI786453 PIE786452:PIE786453 PSA786452:PSA786453 QBW786452:QBW786453 QLS786452:QLS786453 QVO786452:QVO786453 RFK786452:RFK786453 RPG786452:RPG786453 RZC786452:RZC786453 SIY786452:SIY786453 SSU786452:SSU786453 TCQ786452:TCQ786453 TMM786452:TMM786453 TWI786452:TWI786453 UGE786452:UGE786453 UQA786452:UQA786453 UZW786452:UZW786453 VJS786452:VJS786453 VTO786452:VTO786453 WDK786452:WDK786453 WNG786452:WNG786453 WXC786452:WXC786453 S851988:S851989 KQ851988:KQ851989 UM851988:UM851989 AEI851988:AEI851989 AOE851988:AOE851989 AYA851988:AYA851989 BHW851988:BHW851989 BRS851988:BRS851989 CBO851988:CBO851989 CLK851988:CLK851989 CVG851988:CVG851989 DFC851988:DFC851989 DOY851988:DOY851989 DYU851988:DYU851989 EIQ851988:EIQ851989 ESM851988:ESM851989 FCI851988:FCI851989 FME851988:FME851989 FWA851988:FWA851989 GFW851988:GFW851989 GPS851988:GPS851989 GZO851988:GZO851989 HJK851988:HJK851989 HTG851988:HTG851989 IDC851988:IDC851989 IMY851988:IMY851989 IWU851988:IWU851989 JGQ851988:JGQ851989 JQM851988:JQM851989 KAI851988:KAI851989 KKE851988:KKE851989 KUA851988:KUA851989 LDW851988:LDW851989 LNS851988:LNS851989 LXO851988:LXO851989 MHK851988:MHK851989 MRG851988:MRG851989 NBC851988:NBC851989 NKY851988:NKY851989 NUU851988:NUU851989 OEQ851988:OEQ851989 OOM851988:OOM851989 OYI851988:OYI851989 PIE851988:PIE851989 PSA851988:PSA851989 QBW851988:QBW851989 QLS851988:QLS851989 QVO851988:QVO851989 RFK851988:RFK851989 RPG851988:RPG851989 RZC851988:RZC851989 SIY851988:SIY851989 SSU851988:SSU851989 TCQ851988:TCQ851989 TMM851988:TMM851989 TWI851988:TWI851989 UGE851988:UGE851989 UQA851988:UQA851989 UZW851988:UZW851989 VJS851988:VJS851989 VTO851988:VTO851989 WDK851988:WDK851989 WNG851988:WNG851989 WXC851988:WXC851989 S917524:S917525 KQ917524:KQ917525 UM917524:UM917525 AEI917524:AEI917525 AOE917524:AOE917525 AYA917524:AYA917525 BHW917524:BHW917525 BRS917524:BRS917525 CBO917524:CBO917525 CLK917524:CLK917525 CVG917524:CVG917525 DFC917524:DFC917525 DOY917524:DOY917525 DYU917524:DYU917525 EIQ917524:EIQ917525 ESM917524:ESM917525 FCI917524:FCI917525 FME917524:FME917525 FWA917524:FWA917525 GFW917524:GFW917525 GPS917524:GPS917525 GZO917524:GZO917525 HJK917524:HJK917525 HTG917524:HTG917525 IDC917524:IDC917525 IMY917524:IMY917525 IWU917524:IWU917525 JGQ917524:JGQ917525 JQM917524:JQM917525 KAI917524:KAI917525 KKE917524:KKE917525 KUA917524:KUA917525 LDW917524:LDW917525 LNS917524:LNS917525 LXO917524:LXO917525 MHK917524:MHK917525 MRG917524:MRG917525 NBC917524:NBC917525 NKY917524:NKY917525 NUU917524:NUU917525 OEQ917524:OEQ917525 OOM917524:OOM917525 OYI917524:OYI917525 PIE917524:PIE917525 PSA917524:PSA917525 QBW917524:QBW917525 QLS917524:QLS917525 QVO917524:QVO917525 RFK917524:RFK917525 RPG917524:RPG917525 RZC917524:RZC917525 SIY917524:SIY917525 SSU917524:SSU917525 TCQ917524:TCQ917525 TMM917524:TMM917525 TWI917524:TWI917525 UGE917524:UGE917525 UQA917524:UQA917525 UZW917524:UZW917525 VJS917524:VJS917525 VTO917524:VTO917525 WDK917524:WDK917525 WNG917524:WNG917525 WXC917524:WXC917525 S983060:S983061 KQ983060:KQ983061 UM983060:UM983061 AEI983060:AEI983061 AOE983060:AOE983061 AYA983060:AYA983061 BHW983060:BHW983061 BRS983060:BRS983061 CBO983060:CBO983061 CLK983060:CLK983061 CVG983060:CVG983061 DFC983060:DFC983061 DOY983060:DOY983061 DYU983060:DYU983061 EIQ983060:EIQ983061 ESM983060:ESM983061 FCI983060:FCI983061 FME983060:FME983061 FWA983060:FWA983061 GFW983060:GFW983061 GPS983060:GPS983061 GZO983060:GZO983061 HJK983060:HJK983061 HTG983060:HTG983061 IDC983060:IDC983061 IMY983060:IMY983061 IWU983060:IWU983061 JGQ983060:JGQ983061 JQM983060:JQM983061 KAI983060:KAI983061 KKE983060:KKE983061 KUA983060:KUA983061 LDW983060:LDW983061 LNS983060:LNS983061 LXO983060:LXO983061 MHK983060:MHK983061 MRG983060:MRG983061 NBC983060:NBC983061 NKY983060:NKY983061 NUU983060:NUU983061 OEQ983060:OEQ983061 OOM983060:OOM983061 OYI983060:OYI983061 PIE983060:PIE983061 PSA983060:PSA983061 QBW983060:QBW983061 QLS983060:QLS983061 QVO983060:QVO983061 RFK983060:RFK983061 RPG983060:RPG983061 RZC983060:RZC983061 SIY983060:SIY983061 SSU983060:SSU983061 TCQ983060:TCQ983061 TMM983060:TMM983061 TWI983060:TWI983061 UGE983060:UGE983061 UQA983060:UQA983061 UZW983060:UZW983061 VJS983060:VJS983061 VTO983060:VTO983061 WDK983060:WDK983061 WNG983060:WNG983061 WXC983060:WXC983061 KS24 UO24 AEK24 AOG24 AYC24 BHY24 BRU24 CBQ24 CLM24 CVI24 DFE24 DPA24 DYW24 EIS24 ESO24 FCK24 FMG24 FWC24 GFY24 GPU24 GZQ24 HJM24 HTI24 IDE24 INA24 IWW24 JGS24 JQO24 KAK24 KKG24 KUC24 LDY24 LNU24 LXQ24 MHM24 MRI24 NBE24 NLA24 NUW24 OES24 OOO24 OYK24 PIG24 PSC24 QBY24 QLU24 QVQ24 RFM24 RPI24 RZE24 SJA24 SSW24 TCS24 TMO24 TWK24 UGG24 UQC24 UZY24 VJU24 VTQ24 WDM24 WNI24 WXE24 WXE983060 U131092 KS65556 UO65556 AEK65556 AOG65556 AYC65556 BHY65556 BRU65556 CBQ65556 CLM65556 CVI65556 DFE65556 DPA65556 DYW65556 EIS65556 ESO65556 FCK65556 FMG65556 FWC65556 GFY65556 GPU65556 GZQ65556 HJM65556 HTI65556 IDE65556 INA65556 IWW65556 JGS65556 JQO65556 KAK65556 KKG65556 KUC65556 LDY65556 LNU65556 LXQ65556 MHM65556 MRI65556 NBE65556 NLA65556 NUW65556 OES65556 OOO65556 OYK65556 PIG65556 PSC65556 QBY65556 QLU65556 QVQ65556 RFM65556 RPI65556 RZE65556 SJA65556 SSW65556 TCS65556 TMO65556 TWK65556 UGG65556 UQC65556 UZY65556 VJU65556 VTQ65556 WDM65556 WNI65556 WXE65556 U196628 KS131092 UO131092 AEK131092 AOG131092 AYC131092 BHY131092 BRU131092 CBQ131092 CLM131092 CVI131092 DFE131092 DPA131092 DYW131092 EIS131092 ESO131092 FCK131092 FMG131092 FWC131092 GFY131092 GPU131092 GZQ131092 HJM131092 HTI131092 IDE131092 INA131092 IWW131092 JGS131092 JQO131092 KAK131092 KKG131092 KUC131092 LDY131092 LNU131092 LXQ131092 MHM131092 MRI131092 NBE131092 NLA131092 NUW131092 OES131092 OOO131092 OYK131092 PIG131092 PSC131092 QBY131092 QLU131092 QVQ131092 RFM131092 RPI131092 RZE131092 SJA131092 SSW131092 TCS131092 TMO131092 TWK131092 UGG131092 UQC131092 UZY131092 VJU131092 VTQ131092 WDM131092 WNI131092 WXE131092 U262164 KS196628 UO196628 AEK196628 AOG196628 AYC196628 BHY196628 BRU196628 CBQ196628 CLM196628 CVI196628 DFE196628 DPA196628 DYW196628 EIS196628 ESO196628 FCK196628 FMG196628 FWC196628 GFY196628 GPU196628 GZQ196628 HJM196628 HTI196628 IDE196628 INA196628 IWW196628 JGS196628 JQO196628 KAK196628 KKG196628 KUC196628 LDY196628 LNU196628 LXQ196628 MHM196628 MRI196628 NBE196628 NLA196628 NUW196628 OES196628 OOO196628 OYK196628 PIG196628 PSC196628 QBY196628 QLU196628 QVQ196628 RFM196628 RPI196628 RZE196628 SJA196628 SSW196628 TCS196628 TMO196628 TWK196628 UGG196628 UQC196628 UZY196628 VJU196628 VTQ196628 WDM196628 WNI196628 WXE196628 U327700 KS262164 UO262164 AEK262164 AOG262164 AYC262164 BHY262164 BRU262164 CBQ262164 CLM262164 CVI262164 DFE262164 DPA262164 DYW262164 EIS262164 ESO262164 FCK262164 FMG262164 FWC262164 GFY262164 GPU262164 GZQ262164 HJM262164 HTI262164 IDE262164 INA262164 IWW262164 JGS262164 JQO262164 KAK262164 KKG262164 KUC262164 LDY262164 LNU262164 LXQ262164 MHM262164 MRI262164 NBE262164 NLA262164 NUW262164 OES262164 OOO262164 OYK262164 PIG262164 PSC262164 QBY262164 QLU262164 QVQ262164 RFM262164 RPI262164 RZE262164 SJA262164 SSW262164 TCS262164 TMO262164 TWK262164 UGG262164 UQC262164 UZY262164 VJU262164 VTQ262164 WDM262164 WNI262164 WXE262164 U393236 KS327700 UO327700 AEK327700 AOG327700 AYC327700 BHY327700 BRU327700 CBQ327700 CLM327700 CVI327700 DFE327700 DPA327700 DYW327700 EIS327700 ESO327700 FCK327700 FMG327700 FWC327700 GFY327700 GPU327700 GZQ327700 HJM327700 HTI327700 IDE327700 INA327700 IWW327700 JGS327700 JQO327700 KAK327700 KKG327700 KUC327700 LDY327700 LNU327700 LXQ327700 MHM327700 MRI327700 NBE327700 NLA327700 NUW327700 OES327700 OOO327700 OYK327700 PIG327700 PSC327700 QBY327700 QLU327700 QVQ327700 RFM327700 RPI327700 RZE327700 SJA327700 SSW327700 TCS327700 TMO327700 TWK327700 UGG327700 UQC327700 UZY327700 VJU327700 VTQ327700 WDM327700 WNI327700 WXE327700 U458772 KS393236 UO393236 AEK393236 AOG393236 AYC393236 BHY393236 BRU393236 CBQ393236 CLM393236 CVI393236 DFE393236 DPA393236 DYW393236 EIS393236 ESO393236 FCK393236 FMG393236 FWC393236 GFY393236 GPU393236 GZQ393236 HJM393236 HTI393236 IDE393236 INA393236 IWW393236 JGS393236 JQO393236 KAK393236 KKG393236 KUC393236 LDY393236 LNU393236 LXQ393236 MHM393236 MRI393236 NBE393236 NLA393236 NUW393236 OES393236 OOO393236 OYK393236 PIG393236 PSC393236 QBY393236 QLU393236 QVQ393236 RFM393236 RPI393236 RZE393236 SJA393236 SSW393236 TCS393236 TMO393236 TWK393236 UGG393236 UQC393236 UZY393236 VJU393236 VTQ393236 WDM393236 WNI393236 WXE393236 U524308 KS458772 UO458772 AEK458772 AOG458772 AYC458772 BHY458772 BRU458772 CBQ458772 CLM458772 CVI458772 DFE458772 DPA458772 DYW458772 EIS458772 ESO458772 FCK458772 FMG458772 FWC458772 GFY458772 GPU458772 GZQ458772 HJM458772 HTI458772 IDE458772 INA458772 IWW458772 JGS458772 JQO458772 KAK458772 KKG458772 KUC458772 LDY458772 LNU458772 LXQ458772 MHM458772 MRI458772 NBE458772 NLA458772 NUW458772 OES458772 OOO458772 OYK458772 PIG458772 PSC458772 QBY458772 QLU458772 QVQ458772 RFM458772 RPI458772 RZE458772 SJA458772 SSW458772 TCS458772 TMO458772 TWK458772 UGG458772 UQC458772 UZY458772 VJU458772 VTQ458772 WDM458772 WNI458772 WXE458772 U589844 KS524308 UO524308 AEK524308 AOG524308 AYC524308 BHY524308 BRU524308 CBQ524308 CLM524308 CVI524308 DFE524308 DPA524308 DYW524308 EIS524308 ESO524308 FCK524308 FMG524308 FWC524308 GFY524308 GPU524308 GZQ524308 HJM524308 HTI524308 IDE524308 INA524308 IWW524308 JGS524308 JQO524308 KAK524308 KKG524308 KUC524308 LDY524308 LNU524308 LXQ524308 MHM524308 MRI524308 NBE524308 NLA524308 NUW524308 OES524308 OOO524308 OYK524308 PIG524308 PSC524308 QBY524308 QLU524308 QVQ524308 RFM524308 RPI524308 RZE524308 SJA524308 SSW524308 TCS524308 TMO524308 TWK524308 UGG524308 UQC524308 UZY524308 VJU524308 VTQ524308 WDM524308 WNI524308 WXE524308 U655380 KS589844 UO589844 AEK589844 AOG589844 AYC589844 BHY589844 BRU589844 CBQ589844 CLM589844 CVI589844 DFE589844 DPA589844 DYW589844 EIS589844 ESO589844 FCK589844 FMG589844 FWC589844 GFY589844 GPU589844 GZQ589844 HJM589844 HTI589844 IDE589844 INA589844 IWW589844 JGS589844 JQO589844 KAK589844 KKG589844 KUC589844 LDY589844 LNU589844 LXQ589844 MHM589844 MRI589844 NBE589844 NLA589844 NUW589844 OES589844 OOO589844 OYK589844 PIG589844 PSC589844 QBY589844 QLU589844 QVQ589844 RFM589844 RPI589844 RZE589844 SJA589844 SSW589844 TCS589844 TMO589844 TWK589844 UGG589844 UQC589844 UZY589844 VJU589844 VTQ589844 WDM589844 WNI589844 WXE589844 U720916 KS655380 UO655380 AEK655380 AOG655380 AYC655380 BHY655380 BRU655380 CBQ655380 CLM655380 CVI655380 DFE655380 DPA655380 DYW655380 EIS655380 ESO655380 FCK655380 FMG655380 FWC655380 GFY655380 GPU655380 GZQ655380 HJM655380 HTI655380 IDE655380 INA655380 IWW655380 JGS655380 JQO655380 KAK655380 KKG655380 KUC655380 LDY655380 LNU655380 LXQ655380 MHM655380 MRI655380 NBE655380 NLA655380 NUW655380 OES655380 OOO655380 OYK655380 PIG655380 PSC655380 QBY655380 QLU655380 QVQ655380 RFM655380 RPI655380 RZE655380 SJA655380 SSW655380 TCS655380 TMO655380 TWK655380 UGG655380 UQC655380 UZY655380 VJU655380 VTQ655380 WDM655380 WNI655380 WXE655380 U786452 KS720916 UO720916 AEK720916 AOG720916 AYC720916 BHY720916 BRU720916 CBQ720916 CLM720916 CVI720916 DFE720916 DPA720916 DYW720916 EIS720916 ESO720916 FCK720916 FMG720916 FWC720916 GFY720916 GPU720916 GZQ720916 HJM720916 HTI720916 IDE720916 INA720916 IWW720916 JGS720916 JQO720916 KAK720916 KKG720916 KUC720916 LDY720916 LNU720916 LXQ720916 MHM720916 MRI720916 NBE720916 NLA720916 NUW720916 OES720916 OOO720916 OYK720916 PIG720916 PSC720916 QBY720916 QLU720916 QVQ720916 RFM720916 RPI720916 RZE720916 SJA720916 SSW720916 TCS720916 TMO720916 TWK720916 UGG720916 UQC720916 UZY720916 VJU720916 VTQ720916 WDM720916 WNI720916 WXE720916 U851988 KS786452 UO786452 AEK786452 AOG786452 AYC786452 BHY786452 BRU786452 CBQ786452 CLM786452 CVI786452 DFE786452 DPA786452 DYW786452 EIS786452 ESO786452 FCK786452 FMG786452 FWC786452 GFY786452 GPU786452 GZQ786452 HJM786452 HTI786452 IDE786452 INA786452 IWW786452 JGS786452 JQO786452 KAK786452 KKG786452 KUC786452 LDY786452 LNU786452 LXQ786452 MHM786452 MRI786452 NBE786452 NLA786452 NUW786452 OES786452 OOO786452 OYK786452 PIG786452 PSC786452 QBY786452 QLU786452 QVQ786452 RFM786452 RPI786452 RZE786452 SJA786452 SSW786452 TCS786452 TMO786452 TWK786452 UGG786452 UQC786452 UZY786452 VJU786452 VTQ786452 WDM786452 WNI786452 WXE786452 U917524 KS851988 UO851988 AEK851988 AOG851988 AYC851988 BHY851988 BRU851988 CBQ851988 CLM851988 CVI851988 DFE851988 DPA851988 DYW851988 EIS851988 ESO851988 FCK851988 FMG851988 FWC851988 GFY851988 GPU851988 GZQ851988 HJM851988 HTI851988 IDE851988 INA851988 IWW851988 JGS851988 JQO851988 KAK851988 KKG851988 KUC851988 LDY851988 LNU851988 LXQ851988 MHM851988 MRI851988 NBE851988 NLA851988 NUW851988 OES851988 OOO851988 OYK851988 PIG851988 PSC851988 QBY851988 QLU851988 QVQ851988 RFM851988 RPI851988 RZE851988 SJA851988 SSW851988 TCS851988 TMO851988 TWK851988 UGG851988 UQC851988 UZY851988 VJU851988 VTQ851988 WDM851988 WNI851988 WXE851988 U983060 KS917524 UO917524 AEK917524 AOG917524 AYC917524 BHY917524 BRU917524 CBQ917524 CLM917524 CVI917524 DFE917524 DPA917524 DYW917524 EIS917524 ESO917524 FCK917524 FMG917524 FWC917524 GFY917524 GPU917524 GZQ917524 HJM917524 HTI917524 IDE917524 INA917524 IWW917524 JGS917524 JQO917524 KAK917524 KKG917524 KUC917524 LDY917524 LNU917524 LXQ917524 MHM917524 MRI917524 NBE917524 NLA917524 NUW917524 OES917524 OOO917524 OYK917524 PIG917524 PSC917524 QBY917524 QLU917524 QVQ917524 RFM917524 RPI917524 RZE917524 SJA917524 SSW917524 TCS917524 TMO917524 TWK917524 UGG917524 UQC917524 UZY917524 VJU917524 VTQ917524 WDM917524 WNI917524 WXE917524 WXC24:WXC25 KS983060 UO983060 AEK983060 AOG983060 AYC983060 BHY983060 BRU983060 CBQ983060 CLM983060 CVI983060 DFE983060 DPA983060 DYW983060 EIS983060 ESO983060 FCK983060 FMG983060 FWC983060 GFY983060 GPU983060 GZQ983060 HJM983060 HTI983060 IDE983060 INA983060 IWW983060 JGS983060 JQO983060 KAK983060 KKG983060 KUC983060 LDY983060 LNU983060 LXQ983060 MHM983060 MRI983060 NBE983060 NLA983060 NUW983060 OES983060 OOO983060 OYK983060 PIG983060 PSC983060 QBY983060 QLU983060 QVQ983060 RFM983060 RPI983060 RZE983060 SJA983060 SSW983060 TCS983060 TMO983060 TWK983060 UGG983060 UQC983060 UZY983060 VJU983060 VTQ983060 WDM983060 WNI983060 S24:S25 KQ24:KQ25 UM24:UM25 AEI24:AEI25 AOE24:AOE25 AYA24:AYA25 BHW24:BHW25 BRS24:BRS25 CBO24:CBO25 CLK24:CLK25 CVG24:CVG25 DFC24:DFC25 DOY24:DOY25 DYU24:DYU25 EIQ24:EIQ25 ESM24:ESM25 FCI24:FCI25 FME24:FME25 FWA24:FWA25 GFW24:GFW25 GPS24:GPS25 GZO24:GZO25 HJK24:HJK25 HTG24:HTG25 IDC24:IDC25 IMY24:IMY25 IWU24:IWU25 JGQ24:JGQ25 JQM24:JQM25 KAI24:KAI25 KKE24:KKE25 KUA24:KUA25 LDW24:LDW25 LNS24:LNS25 LXO24:LXO25 MHK24:MHK25 MRG24:MRG25 NBC24:NBC25 NKY24:NKY25 NUU24:NUU25 OEQ24:OEQ25 OOM24:OOM25 OYI24:OYI25 PIE24:PIE25 PSA24:PSA25 QBW24:QBW25 QLS24:QLS25 QVO24:QVO25 RFK24:RFK25 RPG24:RPG25 RZC24:RZC25 SIY24:SIY25 SSU24:SSU25 TCQ24:TCQ25 TMM24:TMM25 TWI24:TWI25 UGE24:UGE25 UQA24:UQA25 UZW24:UZW25 VJS24:VJS25 VTO24:VTO25 WDK24:WDK25 WNG24:WNG25 U24 AB131092 Z65556:Z65557 Z131092:Z131093 Z196628:Z196629 Z262164:Z262165 Z327700:Z327701 Z393236:Z393237 Z458772:Z458773 Z524308:Z524309 Z589844:Z589845 Z655380:Z655381 Z720916:Z720917 Z786452:Z786453 Z851988:Z851989 Z917524:Z917525 Z983060:Z983061 AB196628 AB262164 AB327700 AB393236 AB458772 AB524308 AB589844 AB655380 AB720916 AB786452 AB851988 AB917524 AB983060 AB24 Z24:Z25 AB65556 AI131092 AG65556:AG65557 AG131092:AG131093 AG196628:AG196629 AG262164:AG262165 AG327700:AG327701 AG393236:AG393237 AG458772:AG458773 AG524308:AG524309 AG589844:AG589845 AG655380:AG655381 AG720916:AG720917 AG786452:AG786453 AG851988:AG851989 AG917524:AG917525 AG983060:AG983061 AI196628 AI262164 AI327700 AI393236 AI458772 AI524308 AI589844 AI655380 AI720916 AI786452 AI851988 AI917524 AI983060 AI24 AG24:AG25 AI65556 AP131092 AN65556:AN65557 AN131092:AN131093 AN196628:AN196629 AN262164:AN262165 AN327700:AN327701 AN393236:AN393237 AN458772:AN458773 AN524308:AN524309 AN589844:AN589845 AN655380:AN655381 AN720916:AN720917 AN786452:AN786453 AN851988:AN851989 AN917524:AN917525 AN983060:AN983061 AP196628 AP262164 AP327700 AP393236 AP458772 AP524308 AP589844 AP655380 AP720916 AP786452 AP851988 AP917524 AP983060 AP24 AN24:AN25 AP65556 AW65556 AU65556:AU65557 AU131092:AU131093 AU196628:AU196629 AU262164:AU262165 AU327700:AU327701 AU393236:AU393237 AU458772:AU458773 AU524308:AU524309 AU589844:AU589845 AU655380:AU655381 AU720916:AU720917 AU786452:AU786453 AU851988:AU851989 AU917524:AU917525 AU983060:AU983061 AW131092 AW196628 AW262164 AW327700 AW393236 AW458772 AW524308 AW589844 AW655380 AW720916 AW786452 AW851988 AW917524 AW983060 AU24:AU25 AW24"/>
    <dataValidation allowBlank="1" promptTitle="checkPeriodRange" sqref="Q25 KO25 UK25 AEG25 AOC25 AXY25 BHU25 BRQ25 CBM25 CLI25 CVE25 DFA25 DOW25 DYS25 EIO25 ESK25 FCG25 FMC25 FVY25 GFU25 GPQ25 GZM25 HJI25 HTE25 IDA25 IMW25 IWS25 JGO25 JQK25 KAG25 KKC25 KTY25 LDU25 LNQ25 LXM25 MHI25 MRE25 NBA25 NKW25 NUS25 OEO25 OOK25 OYG25 PIC25 PRY25 QBU25 QLQ25 QVM25 RFI25 RPE25 RZA25 SIW25 SSS25 TCO25 TMK25 TWG25 UGC25 UPY25 UZU25 VJQ25 VTM25 WDI25 WNE25 WXA25 Q65557 KO65557 UK65557 AEG65557 AOC65557 AXY65557 BHU65557 BRQ65557 CBM65557 CLI65557 CVE65557 DFA65557 DOW65557 DYS65557 EIO65557 ESK65557 FCG65557 FMC65557 FVY65557 GFU65557 GPQ65557 GZM65557 HJI65557 HTE65557 IDA65557 IMW65557 IWS65557 JGO65557 JQK65557 KAG65557 KKC65557 KTY65557 LDU65557 LNQ65557 LXM65557 MHI65557 MRE65557 NBA65557 NKW65557 NUS65557 OEO65557 OOK65557 OYG65557 PIC65557 PRY65557 QBU65557 QLQ65557 QVM65557 RFI65557 RPE65557 RZA65557 SIW65557 SSS65557 TCO65557 TMK65557 TWG65557 UGC65557 UPY65557 UZU65557 VJQ65557 VTM65557 WDI65557 WNE65557 WXA65557 Q131093 KO131093 UK131093 AEG131093 AOC131093 AXY131093 BHU131093 BRQ131093 CBM131093 CLI131093 CVE131093 DFA131093 DOW131093 DYS131093 EIO131093 ESK131093 FCG131093 FMC131093 FVY131093 GFU131093 GPQ131093 GZM131093 HJI131093 HTE131093 IDA131093 IMW131093 IWS131093 JGO131093 JQK131093 KAG131093 KKC131093 KTY131093 LDU131093 LNQ131093 LXM131093 MHI131093 MRE131093 NBA131093 NKW131093 NUS131093 OEO131093 OOK131093 OYG131093 PIC131093 PRY131093 QBU131093 QLQ131093 QVM131093 RFI131093 RPE131093 RZA131093 SIW131093 SSS131093 TCO131093 TMK131093 TWG131093 UGC131093 UPY131093 UZU131093 VJQ131093 VTM131093 WDI131093 WNE131093 WXA131093 Q196629 KO196629 UK196629 AEG196629 AOC196629 AXY196629 BHU196629 BRQ196629 CBM196629 CLI196629 CVE196629 DFA196629 DOW196629 DYS196629 EIO196629 ESK196629 FCG196629 FMC196629 FVY196629 GFU196629 GPQ196629 GZM196629 HJI196629 HTE196629 IDA196629 IMW196629 IWS196629 JGO196629 JQK196629 KAG196629 KKC196629 KTY196629 LDU196629 LNQ196629 LXM196629 MHI196629 MRE196629 NBA196629 NKW196629 NUS196629 OEO196629 OOK196629 OYG196629 PIC196629 PRY196629 QBU196629 QLQ196629 QVM196629 RFI196629 RPE196629 RZA196629 SIW196629 SSS196629 TCO196629 TMK196629 TWG196629 UGC196629 UPY196629 UZU196629 VJQ196629 VTM196629 WDI196629 WNE196629 WXA196629 Q262165 KO262165 UK262165 AEG262165 AOC262165 AXY262165 BHU262165 BRQ262165 CBM262165 CLI262165 CVE262165 DFA262165 DOW262165 DYS262165 EIO262165 ESK262165 FCG262165 FMC262165 FVY262165 GFU262165 GPQ262165 GZM262165 HJI262165 HTE262165 IDA262165 IMW262165 IWS262165 JGO262165 JQK262165 KAG262165 KKC262165 KTY262165 LDU262165 LNQ262165 LXM262165 MHI262165 MRE262165 NBA262165 NKW262165 NUS262165 OEO262165 OOK262165 OYG262165 PIC262165 PRY262165 QBU262165 QLQ262165 QVM262165 RFI262165 RPE262165 RZA262165 SIW262165 SSS262165 TCO262165 TMK262165 TWG262165 UGC262165 UPY262165 UZU262165 VJQ262165 VTM262165 WDI262165 WNE262165 WXA262165 Q327701 KO327701 UK327701 AEG327701 AOC327701 AXY327701 BHU327701 BRQ327701 CBM327701 CLI327701 CVE327701 DFA327701 DOW327701 DYS327701 EIO327701 ESK327701 FCG327701 FMC327701 FVY327701 GFU327701 GPQ327701 GZM327701 HJI327701 HTE327701 IDA327701 IMW327701 IWS327701 JGO327701 JQK327701 KAG327701 KKC327701 KTY327701 LDU327701 LNQ327701 LXM327701 MHI327701 MRE327701 NBA327701 NKW327701 NUS327701 OEO327701 OOK327701 OYG327701 PIC327701 PRY327701 QBU327701 QLQ327701 QVM327701 RFI327701 RPE327701 RZA327701 SIW327701 SSS327701 TCO327701 TMK327701 TWG327701 UGC327701 UPY327701 UZU327701 VJQ327701 VTM327701 WDI327701 WNE327701 WXA327701 Q393237 KO393237 UK393237 AEG393237 AOC393237 AXY393237 BHU393237 BRQ393237 CBM393237 CLI393237 CVE393237 DFA393237 DOW393237 DYS393237 EIO393237 ESK393237 FCG393237 FMC393237 FVY393237 GFU393237 GPQ393237 GZM393237 HJI393237 HTE393237 IDA393237 IMW393237 IWS393237 JGO393237 JQK393237 KAG393237 KKC393237 KTY393237 LDU393237 LNQ393237 LXM393237 MHI393237 MRE393237 NBA393237 NKW393237 NUS393237 OEO393237 OOK393237 OYG393237 PIC393237 PRY393237 QBU393237 QLQ393237 QVM393237 RFI393237 RPE393237 RZA393237 SIW393237 SSS393237 TCO393237 TMK393237 TWG393237 UGC393237 UPY393237 UZU393237 VJQ393237 VTM393237 WDI393237 WNE393237 WXA393237 Q458773 KO458773 UK458773 AEG458773 AOC458773 AXY458773 BHU458773 BRQ458773 CBM458773 CLI458773 CVE458773 DFA458773 DOW458773 DYS458773 EIO458773 ESK458773 FCG458773 FMC458773 FVY458773 GFU458773 GPQ458773 GZM458773 HJI458773 HTE458773 IDA458773 IMW458773 IWS458773 JGO458773 JQK458773 KAG458773 KKC458773 KTY458773 LDU458773 LNQ458773 LXM458773 MHI458773 MRE458773 NBA458773 NKW458773 NUS458773 OEO458773 OOK458773 OYG458773 PIC458773 PRY458773 QBU458773 QLQ458773 QVM458773 RFI458773 RPE458773 RZA458773 SIW458773 SSS458773 TCO458773 TMK458773 TWG458773 UGC458773 UPY458773 UZU458773 VJQ458773 VTM458773 WDI458773 WNE458773 WXA458773 Q524309 KO524309 UK524309 AEG524309 AOC524309 AXY524309 BHU524309 BRQ524309 CBM524309 CLI524309 CVE524309 DFA524309 DOW524309 DYS524309 EIO524309 ESK524309 FCG524309 FMC524309 FVY524309 GFU524309 GPQ524309 GZM524309 HJI524309 HTE524309 IDA524309 IMW524309 IWS524309 JGO524309 JQK524309 KAG524309 KKC524309 KTY524309 LDU524309 LNQ524309 LXM524309 MHI524309 MRE524309 NBA524309 NKW524309 NUS524309 OEO524309 OOK524309 OYG524309 PIC524309 PRY524309 QBU524309 QLQ524309 QVM524309 RFI524309 RPE524309 RZA524309 SIW524309 SSS524309 TCO524309 TMK524309 TWG524309 UGC524309 UPY524309 UZU524309 VJQ524309 VTM524309 WDI524309 WNE524309 WXA524309 Q589845 KO589845 UK589845 AEG589845 AOC589845 AXY589845 BHU589845 BRQ589845 CBM589845 CLI589845 CVE589845 DFA589845 DOW589845 DYS589845 EIO589845 ESK589845 FCG589845 FMC589845 FVY589845 GFU589845 GPQ589845 GZM589845 HJI589845 HTE589845 IDA589845 IMW589845 IWS589845 JGO589845 JQK589845 KAG589845 KKC589845 KTY589845 LDU589845 LNQ589845 LXM589845 MHI589845 MRE589845 NBA589845 NKW589845 NUS589845 OEO589845 OOK589845 OYG589845 PIC589845 PRY589845 QBU589845 QLQ589845 QVM589845 RFI589845 RPE589845 RZA589845 SIW589845 SSS589845 TCO589845 TMK589845 TWG589845 UGC589845 UPY589845 UZU589845 VJQ589845 VTM589845 WDI589845 WNE589845 WXA589845 Q655381 KO655381 UK655381 AEG655381 AOC655381 AXY655381 BHU655381 BRQ655381 CBM655381 CLI655381 CVE655381 DFA655381 DOW655381 DYS655381 EIO655381 ESK655381 FCG655381 FMC655381 FVY655381 GFU655381 GPQ655381 GZM655381 HJI655381 HTE655381 IDA655381 IMW655381 IWS655381 JGO655381 JQK655381 KAG655381 KKC655381 KTY655381 LDU655381 LNQ655381 LXM655381 MHI655381 MRE655381 NBA655381 NKW655381 NUS655381 OEO655381 OOK655381 OYG655381 PIC655381 PRY655381 QBU655381 QLQ655381 QVM655381 RFI655381 RPE655381 RZA655381 SIW655381 SSS655381 TCO655381 TMK655381 TWG655381 UGC655381 UPY655381 UZU655381 VJQ655381 VTM655381 WDI655381 WNE655381 WXA655381 Q720917 KO720917 UK720917 AEG720917 AOC720917 AXY720917 BHU720917 BRQ720917 CBM720917 CLI720917 CVE720917 DFA720917 DOW720917 DYS720917 EIO720917 ESK720917 FCG720917 FMC720917 FVY720917 GFU720917 GPQ720917 GZM720917 HJI720917 HTE720917 IDA720917 IMW720917 IWS720917 JGO720917 JQK720917 KAG720917 KKC720917 KTY720917 LDU720917 LNQ720917 LXM720917 MHI720917 MRE720917 NBA720917 NKW720917 NUS720917 OEO720917 OOK720917 OYG720917 PIC720917 PRY720917 QBU720917 QLQ720917 QVM720917 RFI720917 RPE720917 RZA720917 SIW720917 SSS720917 TCO720917 TMK720917 TWG720917 UGC720917 UPY720917 UZU720917 VJQ720917 VTM720917 WDI720917 WNE720917 WXA720917 Q786453 KO786453 UK786453 AEG786453 AOC786453 AXY786453 BHU786453 BRQ786453 CBM786453 CLI786453 CVE786453 DFA786453 DOW786453 DYS786453 EIO786453 ESK786453 FCG786453 FMC786453 FVY786453 GFU786453 GPQ786453 GZM786453 HJI786453 HTE786453 IDA786453 IMW786453 IWS786453 JGO786453 JQK786453 KAG786453 KKC786453 KTY786453 LDU786453 LNQ786453 LXM786453 MHI786453 MRE786453 NBA786453 NKW786453 NUS786453 OEO786453 OOK786453 OYG786453 PIC786453 PRY786453 QBU786453 QLQ786453 QVM786453 RFI786453 RPE786453 RZA786453 SIW786453 SSS786453 TCO786453 TMK786453 TWG786453 UGC786453 UPY786453 UZU786453 VJQ786453 VTM786453 WDI786453 WNE786453 WXA786453 Q851989 KO851989 UK851989 AEG851989 AOC851989 AXY851989 BHU851989 BRQ851989 CBM851989 CLI851989 CVE851989 DFA851989 DOW851989 DYS851989 EIO851989 ESK851989 FCG851989 FMC851989 FVY851989 GFU851989 GPQ851989 GZM851989 HJI851989 HTE851989 IDA851989 IMW851989 IWS851989 JGO851989 JQK851989 KAG851989 KKC851989 KTY851989 LDU851989 LNQ851989 LXM851989 MHI851989 MRE851989 NBA851989 NKW851989 NUS851989 OEO851989 OOK851989 OYG851989 PIC851989 PRY851989 QBU851989 QLQ851989 QVM851989 RFI851989 RPE851989 RZA851989 SIW851989 SSS851989 TCO851989 TMK851989 TWG851989 UGC851989 UPY851989 UZU851989 VJQ851989 VTM851989 WDI851989 WNE851989 WXA851989 Q917525 KO917525 UK917525 AEG917525 AOC917525 AXY917525 BHU917525 BRQ917525 CBM917525 CLI917525 CVE917525 DFA917525 DOW917525 DYS917525 EIO917525 ESK917525 FCG917525 FMC917525 FVY917525 GFU917525 GPQ917525 GZM917525 HJI917525 HTE917525 IDA917525 IMW917525 IWS917525 JGO917525 JQK917525 KAG917525 KKC917525 KTY917525 LDU917525 LNQ917525 LXM917525 MHI917525 MRE917525 NBA917525 NKW917525 NUS917525 OEO917525 OOK917525 OYG917525 PIC917525 PRY917525 QBU917525 QLQ917525 QVM917525 RFI917525 RPE917525 RZA917525 SIW917525 SSS917525 TCO917525 TMK917525 TWG917525 UGC917525 UPY917525 UZU917525 VJQ917525 VTM917525 WDI917525 WNE917525 WXA917525 Q983061 KO983061 UK983061 AEG983061 AOC983061 AXY983061 BHU983061 BRQ983061 CBM983061 CLI983061 CVE983061 DFA983061 DOW983061 DYS983061 EIO983061 ESK983061 FCG983061 FMC983061 FVY983061 GFU983061 GPQ983061 GZM983061 HJI983061 HTE983061 IDA983061 IMW983061 IWS983061 JGO983061 JQK983061 KAG983061 KKC983061 KTY983061 LDU983061 LNQ983061 LXM983061 MHI983061 MRE983061 NBA983061 NKW983061 NUS983061 OEO983061 OOK983061 OYG983061 PIC983061 PRY983061 QBU983061 QLQ983061 QVM983061 RFI983061 RPE983061 RZA983061 SIW983061 SSS983061 TCO983061 TMK983061 TWG983061 UGC983061 UPY983061 UZU983061 VJQ983061 VTM983061 WDI983061 WNE983061 WXA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dataValidation type="list" allowBlank="1" showInputMessage="1" showErrorMessage="1" errorTitle="Ошибка" error="Выберите значение из списка" prompt="Выберите значение из списка" sqref="O23 V23 AC23 AJ23 AQ23">
      <formula1>kind_of_cons</formula1>
    </dataValidation>
    <dataValidation type="decimal" allowBlank="1" showErrorMessage="1" errorTitle="Ошибка" error="Допускается ввод только действительных чисел!" sqref="O24 V24 AC24 AJ24 AQ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1" t="s">
        <v>491</v>
      </c>
      <c r="G2" s="1202"/>
      <c r="H2" s="1203"/>
      <c r="I2" s="640"/>
    </row>
    <row r="3" spans="1:20" ht="3" customHeight="1"/>
    <row r="4" spans="1:20" s="570" customFormat="1" ht="11.25">
      <c r="A4" s="590"/>
      <c r="B4" s="590"/>
      <c r="C4" s="590"/>
      <c r="D4" s="590"/>
      <c r="F4" s="1153" t="s">
        <v>454</v>
      </c>
      <c r="G4" s="1153"/>
      <c r="H4" s="1153"/>
      <c r="I4" s="1204"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4"/>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24.12.2020</v>
      </c>
      <c r="I7" s="581" t="s">
        <v>493</v>
      </c>
      <c r="J7" s="615"/>
      <c r="K7" s="590"/>
      <c r="L7" s="590"/>
      <c r="M7" s="590"/>
      <c r="N7" s="590"/>
      <c r="O7" s="590"/>
      <c r="P7" s="590"/>
      <c r="Q7" s="590"/>
      <c r="R7" s="590"/>
      <c r="S7" s="590"/>
      <c r="T7" s="590"/>
    </row>
    <row r="8" spans="1:20" s="570" customFormat="1" ht="45">
      <c r="A8" s="1205">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05"/>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05"/>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05"/>
      <c r="B11" s="1205">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c r="O11" s="590"/>
      <c r="P11" s="590"/>
      <c r="Q11" s="590"/>
      <c r="R11" s="590"/>
      <c r="S11" s="590"/>
      <c r="T11" s="590"/>
    </row>
    <row r="12" spans="1:20"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c r="O13" s="590"/>
      <c r="P13" s="590"/>
      <c r="Q13" s="590"/>
      <c r="R13" s="590"/>
      <c r="S13" s="590"/>
      <c r="T13" s="590"/>
    </row>
    <row r="14" spans="1:20" s="570" customFormat="1" ht="18.75">
      <c r="A14" s="1205"/>
      <c r="B14" s="1205"/>
      <c r="C14" s="1205"/>
      <c r="D14" s="623"/>
      <c r="F14" s="619"/>
      <c r="G14" s="550" t="s">
        <v>4</v>
      </c>
      <c r="H14" s="624"/>
      <c r="I14" s="1206"/>
      <c r="J14" s="615"/>
      <c r="K14" s="590"/>
      <c r="L14" s="590"/>
      <c r="M14" s="590"/>
      <c r="N14" s="590"/>
      <c r="O14" s="590"/>
      <c r="P14" s="590"/>
      <c r="Q14" s="590"/>
      <c r="R14" s="590"/>
      <c r="S14" s="590"/>
      <c r="T14" s="590"/>
    </row>
    <row r="15" spans="1:20" s="570" customFormat="1" ht="18.75">
      <c r="A15" s="1205"/>
      <c r="B15" s="1205"/>
      <c r="C15" s="623"/>
      <c r="D15" s="623"/>
      <c r="F15" s="634"/>
      <c r="G15" s="577" t="s">
        <v>403</v>
      </c>
      <c r="H15" s="635"/>
      <c r="I15" s="636"/>
      <c r="J15" s="615"/>
      <c r="K15" s="590"/>
      <c r="L15" s="590"/>
      <c r="M15" s="590"/>
      <c r="N15" s="590"/>
      <c r="O15" s="590"/>
      <c r="P15" s="590"/>
      <c r="Q15" s="590"/>
      <c r="R15" s="590"/>
      <c r="S15" s="590"/>
      <c r="T15" s="590"/>
    </row>
    <row r="16" spans="1:20" s="570" customFormat="1" ht="18.75">
      <c r="A16" s="1205"/>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0" t="s">
        <v>593</v>
      </c>
      <c r="H19" s="1200"/>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33" t="s">
        <v>657</v>
      </c>
      <c r="M5" s="1233"/>
      <c r="N5" s="1233"/>
      <c r="O5" s="1233"/>
      <c r="P5" s="1233"/>
      <c r="Q5" s="1233"/>
      <c r="R5" s="1233"/>
      <c r="S5" s="1233"/>
      <c r="T5" s="1233"/>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51" t="str">
        <f>IF(NameOrPr_ch="",IF(NameOrPr="","",NameOrPr),NameOrPr_ch)</f>
        <v>Региональная служба по тарифам Ростовской области</v>
      </c>
      <c r="P7" s="1252"/>
      <c r="Q7" s="1252"/>
      <c r="R7" s="1252"/>
      <c r="S7" s="1252"/>
      <c r="T7" s="1253"/>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51" t="str">
        <f>IF(datePr_ch="",IF(datePr="","",datePr),datePr_ch)</f>
        <v>25.11.2020</v>
      </c>
      <c r="P8" s="1252"/>
      <c r="Q8" s="1252"/>
      <c r="R8" s="1252"/>
      <c r="S8" s="1252"/>
      <c r="T8" s="1253"/>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51" t="str">
        <f>IF(numberPr_ch="",IF(numberPr="","",numberPr),numberPr_ch)</f>
        <v>47/40</v>
      </c>
      <c r="P9" s="1252"/>
      <c r="Q9" s="1252"/>
      <c r="R9" s="1252"/>
      <c r="S9" s="1252"/>
      <c r="T9" s="1253"/>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51" t="str">
        <f>IF(IstPub_ch="",IF(IstPub="","",IstPub),IstPub_ch)</f>
        <v>www.rst.donland.ru</v>
      </c>
      <c r="P10" s="1252"/>
      <c r="Q10" s="1252"/>
      <c r="R10" s="1252"/>
      <c r="S10" s="1252"/>
      <c r="T10" s="1253"/>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5"/>
      <c r="P12" s="1255"/>
      <c r="Q12" s="1255"/>
      <c r="R12" s="1255"/>
      <c r="S12" s="1255"/>
      <c r="T12" s="1255"/>
      <c r="U12" s="1255"/>
    </row>
    <row r="13" spans="1:34">
      <c r="J13" s="481"/>
      <c r="K13" s="481"/>
      <c r="L13" s="1153" t="s">
        <v>454</v>
      </c>
      <c r="M13" s="1153"/>
      <c r="N13" s="1153"/>
      <c r="O13" s="1153"/>
      <c r="P13" s="1153"/>
      <c r="Q13" s="1153"/>
      <c r="R13" s="1153"/>
      <c r="S13" s="1153"/>
      <c r="T13" s="1153"/>
      <c r="U13" s="1153"/>
      <c r="V13" s="1153"/>
      <c r="W13" s="1153" t="s">
        <v>455</v>
      </c>
    </row>
    <row r="14" spans="1:34" ht="14.25" customHeight="1">
      <c r="J14" s="481"/>
      <c r="K14" s="481"/>
      <c r="L14" s="1217" t="s">
        <v>92</v>
      </c>
      <c r="M14" s="1217" t="s">
        <v>639</v>
      </c>
      <c r="N14" s="521"/>
      <c r="O14" s="1218" t="s">
        <v>641</v>
      </c>
      <c r="P14" s="1219"/>
      <c r="Q14" s="1219"/>
      <c r="R14" s="1219"/>
      <c r="S14" s="1219"/>
      <c r="T14" s="1220"/>
      <c r="U14" s="1228" t="s">
        <v>341</v>
      </c>
      <c r="V14" s="1214" t="s">
        <v>275</v>
      </c>
      <c r="W14" s="1153"/>
    </row>
    <row r="15" spans="1:34" s="523" customFormat="1" ht="14.25" customHeight="1">
      <c r="A15" s="585"/>
      <c r="B15" s="585"/>
      <c r="C15" s="585"/>
      <c r="D15" s="585"/>
      <c r="E15" s="585"/>
      <c r="F15" s="585"/>
      <c r="G15" s="591"/>
      <c r="H15" s="591"/>
      <c r="I15" s="531"/>
      <c r="J15" s="529"/>
      <c r="K15" s="529"/>
      <c r="L15" s="1217"/>
      <c r="M15" s="1217"/>
      <c r="N15" s="521"/>
      <c r="O15" s="1223" t="s">
        <v>772</v>
      </c>
      <c r="P15" s="1221" t="s">
        <v>271</v>
      </c>
      <c r="Q15" s="1222"/>
      <c r="R15" s="1226" t="s">
        <v>654</v>
      </c>
      <c r="S15" s="1226"/>
      <c r="T15" s="1227"/>
      <c r="U15" s="1229"/>
      <c r="V15" s="1215"/>
      <c r="W15" s="1153"/>
      <c r="X15" s="585"/>
      <c r="Y15" s="585"/>
      <c r="Z15" s="585"/>
      <c r="AA15" s="585"/>
      <c r="AB15" s="585"/>
      <c r="AC15" s="585"/>
      <c r="AD15" s="585"/>
      <c r="AE15" s="585"/>
      <c r="AF15" s="585"/>
      <c r="AG15" s="585"/>
      <c r="AH15" s="585"/>
    </row>
    <row r="16" spans="1:34" ht="33.75">
      <c r="J16" s="481"/>
      <c r="K16" s="481"/>
      <c r="L16" s="1217"/>
      <c r="M16" s="1217"/>
      <c r="N16" s="520"/>
      <c r="O16" s="1224"/>
      <c r="P16" s="535" t="s">
        <v>765</v>
      </c>
      <c r="Q16" s="535" t="s">
        <v>766</v>
      </c>
      <c r="R16" s="536" t="s">
        <v>274</v>
      </c>
      <c r="S16" s="1212" t="s">
        <v>273</v>
      </c>
      <c r="T16" s="1213"/>
      <c r="U16" s="1230"/>
      <c r="V16" s="1216"/>
      <c r="W16" s="1153"/>
    </row>
    <row r="17" spans="1:35">
      <c r="J17" s="481"/>
      <c r="K17" s="489">
        <v>1</v>
      </c>
      <c r="L17" s="525" t="s">
        <v>93</v>
      </c>
      <c r="M17" s="525" t="s">
        <v>49</v>
      </c>
      <c r="N17" s="496" t="s">
        <v>49</v>
      </c>
      <c r="O17" s="487">
        <f ca="1">OFFSET(O17,0,-1)+1</f>
        <v>3</v>
      </c>
      <c r="P17" s="487">
        <f ca="1">OFFSET(P17,0,-1)+1</f>
        <v>4</v>
      </c>
      <c r="Q17" s="487">
        <f ca="1">OFFSET(Q17,0,-1)+1</f>
        <v>5</v>
      </c>
      <c r="R17" s="487">
        <f ca="1">OFFSET(R17,0,-1)+1</f>
        <v>6</v>
      </c>
      <c r="S17" s="1235">
        <f ca="1">OFFSET(S17,0,-1)+1</f>
        <v>7</v>
      </c>
      <c r="T17" s="1235"/>
      <c r="U17" s="487">
        <f ca="1">OFFSET(U17,0,-2)+1</f>
        <v>8</v>
      </c>
      <c r="V17" s="651">
        <f ca="1">OFFSET(V17,0,-1)</f>
        <v>8</v>
      </c>
      <c r="W17" s="487">
        <f ca="1">OFFSET(W17,0,-1)+1</f>
        <v>9</v>
      </c>
    </row>
    <row r="18" spans="1:35" ht="22.5">
      <c r="A18" s="1236">
        <v>1</v>
      </c>
      <c r="B18" s="958"/>
      <c r="C18" s="958"/>
      <c r="D18" s="958"/>
      <c r="E18" s="959"/>
      <c r="F18" s="960"/>
      <c r="G18" s="960"/>
      <c r="H18" s="960"/>
      <c r="I18" s="961"/>
      <c r="J18" s="956"/>
      <c r="K18" s="963"/>
      <c r="L18" s="593">
        <f>mergeValue(A18)</f>
        <v>1</v>
      </c>
      <c r="M18" s="641" t="s">
        <v>20</v>
      </c>
      <c r="N18" s="580"/>
      <c r="O18" s="1248"/>
      <c r="P18" s="1248"/>
      <c r="Q18" s="1248"/>
      <c r="R18" s="1248"/>
      <c r="S18" s="1248"/>
      <c r="T18" s="1248"/>
      <c r="U18" s="1248"/>
      <c r="V18" s="1248"/>
      <c r="W18" s="630" t="s">
        <v>658</v>
      </c>
    </row>
    <row r="19" spans="1:35" ht="22.5">
      <c r="A19" s="1236"/>
      <c r="B19" s="1236">
        <v>1</v>
      </c>
      <c r="C19" s="958"/>
      <c r="D19" s="958"/>
      <c r="E19" s="960"/>
      <c r="F19" s="960"/>
      <c r="G19" s="960"/>
      <c r="H19" s="960"/>
      <c r="I19" s="955"/>
      <c r="J19" s="954"/>
      <c r="K19" s="957"/>
      <c r="L19" s="593" t="str">
        <f>mergeValue(A19) &amp;"."&amp; mergeValue(B19)</f>
        <v>1.1</v>
      </c>
      <c r="M19" s="546" t="s">
        <v>16</v>
      </c>
      <c r="N19" s="580"/>
      <c r="O19" s="1248"/>
      <c r="P19" s="1248"/>
      <c r="Q19" s="1248"/>
      <c r="R19" s="1248"/>
      <c r="S19" s="1248"/>
      <c r="T19" s="1248"/>
      <c r="U19" s="1248"/>
      <c r="V19" s="1248"/>
      <c r="W19" s="630" t="s">
        <v>477</v>
      </c>
    </row>
    <row r="20" spans="1:35" ht="22.5">
      <c r="A20" s="1236"/>
      <c r="B20" s="1236"/>
      <c r="C20" s="1236">
        <v>1</v>
      </c>
      <c r="D20" s="958"/>
      <c r="E20" s="960"/>
      <c r="F20" s="960"/>
      <c r="G20" s="960"/>
      <c r="H20" s="960"/>
      <c r="I20" s="962"/>
      <c r="J20" s="954"/>
      <c r="K20" s="957"/>
      <c r="L20" s="593" t="str">
        <f>mergeValue(A20) &amp;"."&amp; mergeValue(B20)&amp;"."&amp; mergeValue(C20)</f>
        <v>1.1.1</v>
      </c>
      <c r="M20" s="547" t="s">
        <v>7</v>
      </c>
      <c r="N20" s="580"/>
      <c r="O20" s="1248"/>
      <c r="P20" s="1248"/>
      <c r="Q20" s="1248"/>
      <c r="R20" s="1248"/>
      <c r="S20" s="1248"/>
      <c r="T20" s="1248"/>
      <c r="U20" s="1248"/>
      <c r="V20" s="1248"/>
      <c r="W20" s="630" t="s">
        <v>633</v>
      </c>
    </row>
    <row r="21" spans="1:35" ht="22.5">
      <c r="A21" s="1236"/>
      <c r="B21" s="1236"/>
      <c r="C21" s="1236"/>
      <c r="D21" s="1236">
        <v>1</v>
      </c>
      <c r="E21" s="960"/>
      <c r="F21" s="960"/>
      <c r="G21" s="960"/>
      <c r="H21" s="960"/>
      <c r="I21" s="962"/>
      <c r="J21" s="954"/>
      <c r="K21" s="957"/>
      <c r="L21" s="593" t="str">
        <f>mergeValue(A21) &amp;"."&amp; mergeValue(B21)&amp;"."&amp; mergeValue(C21)&amp;"."&amp; mergeValue(D21)</f>
        <v>1.1.1.1</v>
      </c>
      <c r="M21" s="548" t="s">
        <v>22</v>
      </c>
      <c r="N21" s="580"/>
      <c r="O21" s="1248"/>
      <c r="P21" s="1248"/>
      <c r="Q21" s="1248"/>
      <c r="R21" s="1248"/>
      <c r="S21" s="1248"/>
      <c r="T21" s="1248"/>
      <c r="U21" s="1248"/>
      <c r="V21" s="1248"/>
      <c r="W21" s="630" t="s">
        <v>634</v>
      </c>
    </row>
    <row r="22" spans="1:35" ht="11.25" hidden="1" customHeight="1">
      <c r="A22" s="1236"/>
      <c r="B22" s="1236"/>
      <c r="C22" s="1236"/>
      <c r="D22" s="1236"/>
      <c r="E22" s="1236">
        <v>1</v>
      </c>
      <c r="F22" s="960"/>
      <c r="G22" s="960"/>
      <c r="H22" s="958">
        <v>1</v>
      </c>
      <c r="I22" s="1236">
        <v>1</v>
      </c>
      <c r="J22" s="960"/>
      <c r="K22" s="965"/>
      <c r="L22" s="593"/>
      <c r="M22" s="554"/>
      <c r="N22" s="581"/>
      <c r="O22" s="631"/>
      <c r="P22" s="631"/>
      <c r="Q22" s="631"/>
      <c r="R22" s="631"/>
      <c r="S22" s="631"/>
      <c r="T22" s="631"/>
      <c r="U22" s="631"/>
      <c r="V22" s="508"/>
      <c r="W22" s="559"/>
    </row>
    <row r="23" spans="1:35" ht="90">
      <c r="A23" s="1236"/>
      <c r="B23" s="1236"/>
      <c r="C23" s="1236"/>
      <c r="D23" s="1236"/>
      <c r="E23" s="1236"/>
      <c r="F23" s="1236">
        <v>1</v>
      </c>
      <c r="G23" s="958"/>
      <c r="H23" s="958"/>
      <c r="I23" s="1236"/>
      <c r="J23" s="1236">
        <v>1</v>
      </c>
      <c r="K23" s="966"/>
      <c r="L23" s="593" t="str">
        <f>mergeValue(A23) &amp;"."&amp; mergeValue(B23)&amp;"."&amp; mergeValue(C23)&amp;"."&amp; mergeValue(D23)&amp;"."&amp;  mergeValue(F23)</f>
        <v>1.1.1.1.1</v>
      </c>
      <c r="M23" s="555" t="s">
        <v>10</v>
      </c>
      <c r="N23" s="581"/>
      <c r="O23" s="1238"/>
      <c r="P23" s="1238"/>
      <c r="Q23" s="1238"/>
      <c r="R23" s="1238"/>
      <c r="S23" s="1238"/>
      <c r="T23" s="1238"/>
      <c r="U23" s="1238"/>
      <c r="V23" s="1238"/>
      <c r="W23" s="630" t="s">
        <v>635</v>
      </c>
      <c r="Y23" s="504" t="str">
        <f>strCheckUnique(Z23:Z26)</f>
        <v/>
      </c>
      <c r="AA23" s="504"/>
    </row>
    <row r="24" spans="1:35" ht="189" customHeight="1">
      <c r="A24" s="1236"/>
      <c r="B24" s="1236"/>
      <c r="C24" s="1236"/>
      <c r="D24" s="1236"/>
      <c r="E24" s="1236"/>
      <c r="F24" s="1236"/>
      <c r="G24" s="958">
        <v>1</v>
      </c>
      <c r="H24" s="958"/>
      <c r="I24" s="1236"/>
      <c r="J24" s="1236"/>
      <c r="K24" s="966">
        <v>1</v>
      </c>
      <c r="L24" s="593" t="str">
        <f>mergeValue(A24) &amp;"."&amp; mergeValue(B24)&amp;"."&amp; mergeValue(C24)&amp;"."&amp; mergeValue(D24)&amp;"."&amp; mergeValue(F24)&amp;"."&amp; mergeValue(G24)</f>
        <v>1.1.1.1.1.1</v>
      </c>
      <c r="M24" s="1069"/>
      <c r="N24" s="586"/>
      <c r="O24" s="562"/>
      <c r="P24" s="562"/>
      <c r="Q24" s="1094"/>
      <c r="R24" s="1246"/>
      <c r="S24" s="1232" t="s">
        <v>84</v>
      </c>
      <c r="T24" s="1246"/>
      <c r="U24" s="1232" t="s">
        <v>85</v>
      </c>
      <c r="V24" s="578"/>
      <c r="W24" s="1207" t="s">
        <v>659</v>
      </c>
      <c r="X24" s="500" t="str">
        <f>strCheckDate(O25:V25)</f>
        <v/>
      </c>
      <c r="Y24" s="504"/>
      <c r="Z24" s="504" t="str">
        <f>IF(M24="","",M24 )</f>
        <v/>
      </c>
      <c r="AA24" s="504"/>
      <c r="AB24" s="504"/>
      <c r="AC24" s="504"/>
    </row>
    <row r="25" spans="1:35" ht="11.25" hidden="1">
      <c r="A25" s="1236"/>
      <c r="B25" s="1236"/>
      <c r="C25" s="1236"/>
      <c r="D25" s="1236"/>
      <c r="E25" s="1236"/>
      <c r="F25" s="1236"/>
      <c r="G25" s="958"/>
      <c r="H25" s="958"/>
      <c r="I25" s="1236"/>
      <c r="J25" s="1236"/>
      <c r="K25" s="966"/>
      <c r="L25" s="600"/>
      <c r="M25" s="646"/>
      <c r="N25" s="586"/>
      <c r="O25" s="562"/>
      <c r="P25" s="562"/>
      <c r="Q25" s="584" t="str">
        <f>R24 &amp; "-" &amp; T24</f>
        <v>-</v>
      </c>
      <c r="R25" s="1231"/>
      <c r="S25" s="1232"/>
      <c r="T25" s="1231"/>
      <c r="U25" s="1232"/>
      <c r="V25" s="578"/>
      <c r="W25" s="1208"/>
    </row>
    <row r="26" spans="1:35" s="475" customFormat="1" ht="15" customHeight="1">
      <c r="A26" s="1236"/>
      <c r="B26" s="1236"/>
      <c r="C26" s="1236"/>
      <c r="D26" s="1236"/>
      <c r="E26" s="1236"/>
      <c r="F26" s="1236"/>
      <c r="G26" s="960"/>
      <c r="H26" s="958"/>
      <c r="I26" s="1236"/>
      <c r="J26" s="1236"/>
      <c r="K26" s="965"/>
      <c r="L26" s="538"/>
      <c r="M26" s="556" t="s">
        <v>25</v>
      </c>
      <c r="N26" s="551"/>
      <c r="O26" s="545"/>
      <c r="P26" s="545"/>
      <c r="Q26" s="545"/>
      <c r="R26" s="573"/>
      <c r="S26" s="564"/>
      <c r="T26" s="563"/>
      <c r="U26" s="551"/>
      <c r="V26" s="560"/>
      <c r="W26" s="1209"/>
      <c r="X26" s="501"/>
      <c r="Y26" s="501"/>
      <c r="Z26" s="501"/>
      <c r="AA26" s="501"/>
      <c r="AB26" s="501"/>
      <c r="AC26" s="501"/>
      <c r="AD26" s="501"/>
      <c r="AE26" s="501"/>
      <c r="AF26" s="501"/>
      <c r="AG26" s="501"/>
      <c r="AH26" s="501"/>
    </row>
    <row r="27" spans="1:35" s="475" customFormat="1" ht="15" customHeight="1">
      <c r="A27" s="1236"/>
      <c r="B27" s="1236"/>
      <c r="C27" s="1236"/>
      <c r="D27" s="1236"/>
      <c r="E27" s="1236"/>
      <c r="F27" s="960"/>
      <c r="G27" s="960"/>
      <c r="H27" s="958"/>
      <c r="I27" s="1236"/>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36"/>
      <c r="B28" s="1236"/>
      <c r="C28" s="1236"/>
      <c r="D28" s="1236"/>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36"/>
      <c r="B29" s="1236"/>
      <c r="C29" s="1236"/>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36"/>
      <c r="B30" s="1236"/>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36"/>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1" t="s">
        <v>491</v>
      </c>
      <c r="G2" s="1202"/>
      <c r="H2" s="1203"/>
      <c r="I2" s="434"/>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24.12.2020</v>
      </c>
      <c r="I7" s="196" t="s">
        <v>493</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5"/>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5"/>
      <c r="B11" s="1205">
        <v>1</v>
      </c>
      <c r="C11" s="342"/>
      <c r="D11" s="342"/>
      <c r="F11" s="333" t="str">
        <f>"4."&amp;mergeValue(A11) &amp;"."&amp;mergeValue(B11)</f>
        <v>4.1.1</v>
      </c>
      <c r="G11" s="323" t="s">
        <v>592</v>
      </c>
      <c r="H11" s="316" t="str">
        <f>IF(region_name="","",region_name)</f>
        <v>Ростовская область</v>
      </c>
      <c r="I11" s="196" t="s">
        <v>499</v>
      </c>
      <c r="J11" s="332"/>
      <c r="K11" s="214"/>
      <c r="L11" s="214"/>
      <c r="M11" s="214"/>
      <c r="N11" s="214"/>
      <c r="O11" s="214"/>
      <c r="P11" s="214"/>
      <c r="Q11" s="214"/>
      <c r="R11" s="214"/>
      <c r="S11" s="214"/>
      <c r="T11" s="214"/>
    </row>
    <row r="12" spans="1:20" s="190" customFormat="1" ht="22.5">
      <c r="A12" s="1205"/>
      <c r="B12" s="1205"/>
      <c r="C12" s="1205">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5"/>
      <c r="B13" s="1205"/>
      <c r="C13" s="1205"/>
      <c r="D13" s="342">
        <v>1</v>
      </c>
      <c r="F13" s="333" t="str">
        <f>"4."&amp;mergeValue(A13) &amp;"."&amp;mergeValue(B13)&amp;"."&amp;mergeValue(C13)&amp;"."&amp;mergeValue(D13)</f>
        <v>4.1.1.1.1</v>
      </c>
      <c r="G13" s="418" t="s">
        <v>498</v>
      </c>
      <c r="H13" s="316"/>
      <c r="I13" s="1206" t="s">
        <v>591</v>
      </c>
      <c r="J13" s="332"/>
      <c r="K13" s="214"/>
      <c r="L13" s="214"/>
      <c r="M13" s="214"/>
      <c r="N13" s="214"/>
      <c r="O13" s="214"/>
      <c r="P13" s="214"/>
      <c r="Q13" s="214"/>
      <c r="R13" s="214"/>
      <c r="S13" s="214"/>
      <c r="T13" s="214"/>
    </row>
    <row r="14" spans="1:20" s="190" customFormat="1" ht="18.75">
      <c r="A14" s="1205"/>
      <c r="B14" s="1205"/>
      <c r="C14" s="1205"/>
      <c r="D14" s="342"/>
      <c r="F14" s="336"/>
      <c r="G14" s="150" t="s">
        <v>4</v>
      </c>
      <c r="H14" s="341"/>
      <c r="I14" s="1206"/>
      <c r="J14" s="332"/>
      <c r="K14" s="214"/>
      <c r="L14" s="214"/>
      <c r="M14" s="214"/>
      <c r="N14" s="214"/>
      <c r="O14" s="214"/>
      <c r="P14" s="214"/>
      <c r="Q14" s="214"/>
      <c r="R14" s="214"/>
      <c r="S14" s="214"/>
      <c r="T14" s="214"/>
    </row>
    <row r="15" spans="1:20" s="190" customFormat="1" ht="18.75">
      <c r="A15" s="1205"/>
      <c r="B15" s="1205"/>
      <c r="C15" s="342"/>
      <c r="D15" s="342"/>
      <c r="F15" s="419"/>
      <c r="G15" s="195" t="s">
        <v>403</v>
      </c>
      <c r="H15" s="420"/>
      <c r="I15" s="421"/>
      <c r="J15" s="332"/>
      <c r="K15" s="214"/>
      <c r="L15" s="214"/>
      <c r="M15" s="214"/>
      <c r="N15" s="214"/>
      <c r="O15" s="214"/>
      <c r="P15" s="214"/>
      <c r="Q15" s="214"/>
      <c r="R15" s="214"/>
      <c r="S15" s="214"/>
      <c r="T15" s="214"/>
    </row>
    <row r="16" spans="1:20" s="190" customFormat="1" ht="18.75">
      <c r="A16" s="1205"/>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33" t="s">
        <v>666</v>
      </c>
      <c r="M5" s="1233"/>
      <c r="N5" s="1233"/>
      <c r="O5" s="1233"/>
      <c r="P5" s="1233"/>
      <c r="Q5" s="1233"/>
      <c r="R5" s="1233"/>
      <c r="S5" s="1233"/>
      <c r="T5" s="1233"/>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51" t="str">
        <f>IF(NameOrPr_ch="",IF(NameOrPr="","",NameOrPr),NameOrPr_ch)</f>
        <v>Региональная служба по тарифам Ростовской области</v>
      </c>
      <c r="P7" s="1252"/>
      <c r="Q7" s="1252"/>
      <c r="R7" s="1252"/>
      <c r="S7" s="1252"/>
      <c r="T7" s="1253"/>
      <c r="U7" s="669"/>
      <c r="V7" s="524"/>
      <c r="AC7" s="585"/>
      <c r="AD7" s="585"/>
      <c r="AE7" s="585"/>
      <c r="AF7" s="585"/>
      <c r="AG7" s="585"/>
    </row>
    <row r="8" spans="1:33" s="491" customFormat="1" ht="18.75">
      <c r="A8" s="505"/>
      <c r="B8" s="505"/>
      <c r="C8" s="505"/>
      <c r="D8" s="505"/>
      <c r="E8" s="505"/>
      <c r="F8" s="505"/>
      <c r="G8" s="505"/>
      <c r="H8" s="505"/>
      <c r="L8" s="499"/>
      <c r="M8" s="617" t="s">
        <v>596</v>
      </c>
      <c r="N8" s="666"/>
      <c r="O8" s="1251" t="str">
        <f>IF(datePr_ch="",IF(datePr="","",datePr),datePr_ch)</f>
        <v>25.11.2020</v>
      </c>
      <c r="P8" s="1252"/>
      <c r="Q8" s="1252"/>
      <c r="R8" s="1252"/>
      <c r="S8" s="1252"/>
      <c r="T8" s="1253"/>
      <c r="U8" s="667"/>
      <c r="V8" s="486"/>
      <c r="AC8" s="505"/>
      <c r="AD8" s="505"/>
      <c r="AE8" s="505"/>
      <c r="AF8" s="505"/>
      <c r="AG8" s="505"/>
    </row>
    <row r="9" spans="1:33" s="491" customFormat="1" ht="18.75">
      <c r="A9" s="505"/>
      <c r="B9" s="505"/>
      <c r="C9" s="505"/>
      <c r="D9" s="505"/>
      <c r="E9" s="505"/>
      <c r="F9" s="505"/>
      <c r="G9" s="505"/>
      <c r="H9" s="505"/>
      <c r="L9" s="552"/>
      <c r="M9" s="617" t="s">
        <v>595</v>
      </c>
      <c r="N9" s="666"/>
      <c r="O9" s="1251" t="str">
        <f>IF(numberPr_ch="",IF(numberPr="","",numberPr),numberPr_ch)</f>
        <v>47/40</v>
      </c>
      <c r="P9" s="1252"/>
      <c r="Q9" s="1252"/>
      <c r="R9" s="1252"/>
      <c r="S9" s="1252"/>
      <c r="T9" s="1253"/>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51" t="str">
        <f>IF(IstPub_ch="",IF(IstPub="","",IstPub),IstPub_ch)</f>
        <v>www.rst.donland.ru</v>
      </c>
      <c r="P10" s="1252"/>
      <c r="Q10" s="1252"/>
      <c r="R10" s="1252"/>
      <c r="S10" s="1252"/>
      <c r="T10" s="1253"/>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50"/>
      <c r="P12" s="1250"/>
      <c r="Q12" s="1250"/>
      <c r="R12" s="1250"/>
      <c r="S12" s="1250"/>
      <c r="T12" s="1250"/>
      <c r="U12" s="1250"/>
      <c r="V12" s="1250"/>
      <c r="W12" s="1250"/>
      <c r="X12" s="1250"/>
      <c r="Y12" s="1250"/>
      <c r="Z12" s="1250"/>
    </row>
    <row r="13" spans="1:33" ht="14.25" customHeight="1">
      <c r="J13" s="481"/>
      <c r="K13" s="481"/>
      <c r="L13" s="1217" t="s">
        <v>454</v>
      </c>
      <c r="M13" s="1217"/>
      <c r="N13" s="1217"/>
      <c r="O13" s="1217"/>
      <c r="P13" s="1217"/>
      <c r="Q13" s="1217"/>
      <c r="R13" s="1217"/>
      <c r="S13" s="1217"/>
      <c r="T13" s="1217"/>
      <c r="U13" s="1217"/>
      <c r="V13" s="1217"/>
      <c r="W13" s="1217"/>
      <c r="X13" s="1217"/>
      <c r="Y13" s="1217"/>
      <c r="Z13" s="1217"/>
      <c r="AA13" s="1217"/>
      <c r="AB13" s="1153" t="s">
        <v>455</v>
      </c>
    </row>
    <row r="14" spans="1:33" ht="14.25" customHeight="1">
      <c r="J14" s="481"/>
      <c r="K14" s="481"/>
      <c r="L14" s="1217" t="s">
        <v>92</v>
      </c>
      <c r="M14" s="1217" t="s">
        <v>639</v>
      </c>
      <c r="N14" s="578"/>
      <c r="O14" s="1153" t="s">
        <v>641</v>
      </c>
      <c r="P14" s="1153"/>
      <c r="Q14" s="1153"/>
      <c r="R14" s="1153"/>
      <c r="S14" s="1153"/>
      <c r="T14" s="1153"/>
      <c r="U14" s="1153"/>
      <c r="V14" s="1153"/>
      <c r="W14" s="1153"/>
      <c r="X14" s="1153"/>
      <c r="Y14" s="1153"/>
      <c r="Z14" s="1217" t="s">
        <v>341</v>
      </c>
      <c r="AA14" s="1249" t="s">
        <v>275</v>
      </c>
      <c r="AB14" s="1153"/>
    </row>
    <row r="15" spans="1:33" s="523" customFormat="1" ht="14.25" customHeight="1">
      <c r="A15" s="585"/>
      <c r="B15" s="585"/>
      <c r="C15" s="585"/>
      <c r="D15" s="585"/>
      <c r="E15" s="585"/>
      <c r="F15" s="585"/>
      <c r="G15" s="591"/>
      <c r="H15" s="591"/>
      <c r="I15" s="531"/>
      <c r="J15" s="529"/>
      <c r="K15" s="529"/>
      <c r="L15" s="1217"/>
      <c r="M15" s="1217"/>
      <c r="N15" s="578"/>
      <c r="O15" s="1261" t="s">
        <v>667</v>
      </c>
      <c r="P15" s="1261" t="s">
        <v>620</v>
      </c>
      <c r="Q15" s="1261" t="s">
        <v>621</v>
      </c>
      <c r="R15" s="1261" t="s">
        <v>271</v>
      </c>
      <c r="S15" s="1261"/>
      <c r="T15" s="1261" t="s">
        <v>271</v>
      </c>
      <c r="U15" s="1261"/>
      <c r="V15" s="652"/>
      <c r="W15" s="1260" t="s">
        <v>654</v>
      </c>
      <c r="X15" s="1260"/>
      <c r="Y15" s="1260"/>
      <c r="Z15" s="1217"/>
      <c r="AA15" s="1249"/>
      <c r="AB15" s="1153"/>
      <c r="AC15" s="585"/>
      <c r="AD15" s="585"/>
      <c r="AE15" s="585"/>
      <c r="AF15" s="585"/>
      <c r="AG15" s="585"/>
    </row>
    <row r="16" spans="1:33" ht="56.25" customHeight="1">
      <c r="J16" s="481"/>
      <c r="K16" s="481"/>
      <c r="L16" s="1217"/>
      <c r="M16" s="1217"/>
      <c r="N16" s="578"/>
      <c r="O16" s="1261"/>
      <c r="P16" s="1261"/>
      <c r="Q16" s="1261"/>
      <c r="R16" s="535" t="s">
        <v>622</v>
      </c>
      <c r="S16" s="535" t="s">
        <v>623</v>
      </c>
      <c r="T16" s="535" t="s">
        <v>624</v>
      </c>
      <c r="U16" s="535" t="s">
        <v>625</v>
      </c>
      <c r="V16" s="535"/>
      <c r="W16" s="536" t="s">
        <v>274</v>
      </c>
      <c r="X16" s="1262" t="s">
        <v>273</v>
      </c>
      <c r="Y16" s="1262"/>
      <c r="Z16" s="1217"/>
      <c r="AA16" s="1249"/>
      <c r="AB16" s="1153"/>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35">
        <f ca="1">OFFSET(X17,0,-1)+1</f>
        <v>11</v>
      </c>
      <c r="Y17" s="1235"/>
      <c r="Z17" s="487">
        <f ca="1">OFFSET(Z17,0,-2)+1</f>
        <v>12</v>
      </c>
      <c r="AB17" s="487">
        <f ca="1">OFFSET(AB17,0,-2)+1</f>
        <v>13</v>
      </c>
    </row>
    <row r="18" spans="1:33" ht="22.5">
      <c r="A18" s="1236">
        <v>1</v>
      </c>
      <c r="B18" s="1053"/>
      <c r="C18" s="1053"/>
      <c r="D18" s="1053"/>
      <c r="E18" s="1054"/>
      <c r="F18" s="1055"/>
      <c r="G18" s="1053"/>
      <c r="H18" s="1053"/>
      <c r="I18" s="1041"/>
      <c r="J18" s="1046"/>
      <c r="K18" s="1046"/>
      <c r="L18" s="593">
        <f>mergeValue(A18)</f>
        <v>1</v>
      </c>
      <c r="M18" s="641" t="s">
        <v>20</v>
      </c>
      <c r="N18" s="580"/>
      <c r="O18" s="1248"/>
      <c r="P18" s="1248"/>
      <c r="Q18" s="1248"/>
      <c r="R18" s="1248"/>
      <c r="S18" s="1248"/>
      <c r="T18" s="1248"/>
      <c r="U18" s="1248"/>
      <c r="V18" s="1248"/>
      <c r="W18" s="1248"/>
      <c r="X18" s="1248"/>
      <c r="Y18" s="1248"/>
      <c r="Z18" s="1248"/>
      <c r="AA18" s="1248"/>
      <c r="AB18" s="630" t="s">
        <v>476</v>
      </c>
    </row>
    <row r="19" spans="1:33" ht="22.5">
      <c r="A19" s="1236"/>
      <c r="B19" s="1236">
        <v>1</v>
      </c>
      <c r="C19" s="1053"/>
      <c r="D19" s="1053"/>
      <c r="E19" s="1055"/>
      <c r="F19" s="1055"/>
      <c r="G19" s="1053"/>
      <c r="H19" s="1053"/>
      <c r="I19" s="1048"/>
      <c r="J19" s="1043"/>
      <c r="K19" s="1042"/>
      <c r="L19" s="593" t="str">
        <f>mergeValue(A19) &amp;"."&amp; mergeValue(B19)</f>
        <v>1.1</v>
      </c>
      <c r="M19" s="546" t="s">
        <v>16</v>
      </c>
      <c r="N19" s="580"/>
      <c r="O19" s="1248"/>
      <c r="P19" s="1248"/>
      <c r="Q19" s="1248"/>
      <c r="R19" s="1248"/>
      <c r="S19" s="1248"/>
      <c r="T19" s="1248"/>
      <c r="U19" s="1248"/>
      <c r="V19" s="1248"/>
      <c r="W19" s="1248"/>
      <c r="X19" s="1248"/>
      <c r="Y19" s="1248"/>
      <c r="Z19" s="1248"/>
      <c r="AA19" s="1248"/>
      <c r="AB19" s="630" t="s">
        <v>477</v>
      </c>
    </row>
    <row r="20" spans="1:33" ht="22.5">
      <c r="A20" s="1236"/>
      <c r="B20" s="1236"/>
      <c r="C20" s="1236">
        <v>1</v>
      </c>
      <c r="D20" s="1053"/>
      <c r="E20" s="1055"/>
      <c r="F20" s="1055"/>
      <c r="G20" s="1053"/>
      <c r="H20" s="1053"/>
      <c r="I20" s="1048"/>
      <c r="J20" s="1043"/>
      <c r="K20" s="1042"/>
      <c r="L20" s="593" t="str">
        <f>mergeValue(A20) &amp;"."&amp; mergeValue(B20)&amp;"."&amp; mergeValue(C20)</f>
        <v>1.1.1</v>
      </c>
      <c r="M20" s="547" t="s">
        <v>7</v>
      </c>
      <c r="N20" s="580"/>
      <c r="O20" s="1248"/>
      <c r="P20" s="1248"/>
      <c r="Q20" s="1248"/>
      <c r="R20" s="1248"/>
      <c r="S20" s="1248"/>
      <c r="T20" s="1248"/>
      <c r="U20" s="1248"/>
      <c r="V20" s="1248"/>
      <c r="W20" s="1248"/>
      <c r="X20" s="1248"/>
      <c r="Y20" s="1248"/>
      <c r="Z20" s="1248"/>
      <c r="AA20" s="1248"/>
      <c r="AB20" s="630" t="s">
        <v>633</v>
      </c>
    </row>
    <row r="21" spans="1:33" ht="22.5">
      <c r="A21" s="1236"/>
      <c r="B21" s="1236"/>
      <c r="C21" s="1236"/>
      <c r="D21" s="1236">
        <v>1</v>
      </c>
      <c r="E21" s="1055"/>
      <c r="F21" s="1055"/>
      <c r="G21" s="1053"/>
      <c r="H21" s="1053"/>
      <c r="I21" s="1048"/>
      <c r="J21" s="1043"/>
      <c r="K21" s="1042"/>
      <c r="L21" s="593" t="str">
        <f>mergeValue(A21) &amp;"."&amp; mergeValue(B21)&amp;"."&amp; mergeValue(C21)&amp;"."&amp; mergeValue(D21)</f>
        <v>1.1.1.1</v>
      </c>
      <c r="M21" s="548" t="s">
        <v>22</v>
      </c>
      <c r="N21" s="580"/>
      <c r="O21" s="1248"/>
      <c r="P21" s="1248"/>
      <c r="Q21" s="1248"/>
      <c r="R21" s="1248"/>
      <c r="S21" s="1248"/>
      <c r="T21" s="1248"/>
      <c r="U21" s="1248"/>
      <c r="V21" s="1248"/>
      <c r="W21" s="1248"/>
      <c r="X21" s="1248"/>
      <c r="Y21" s="1248"/>
      <c r="Z21" s="1248"/>
      <c r="AA21" s="1248"/>
      <c r="AB21" s="630" t="s">
        <v>634</v>
      </c>
    </row>
    <row r="22" spans="1:33" ht="0.2" customHeight="1">
      <c r="A22" s="1236"/>
      <c r="B22" s="1236"/>
      <c r="C22" s="1236"/>
      <c r="D22" s="1236"/>
      <c r="E22" s="1236">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36"/>
      <c r="B23" s="1236"/>
      <c r="C23" s="1236"/>
      <c r="D23" s="1236"/>
      <c r="E23" s="1236"/>
      <c r="F23" s="1236">
        <v>1</v>
      </c>
      <c r="G23" s="1053"/>
      <c r="H23" s="1053"/>
      <c r="I23" s="1258"/>
      <c r="J23" s="1043"/>
      <c r="K23" s="1042"/>
      <c r="L23" s="593" t="str">
        <f>mergeValue(A23) &amp;"."&amp; mergeValue(B23)&amp;"."&amp; mergeValue(C23)&amp;"."&amp; mergeValue(D23)&amp;"."&amp; mergeValue(F23)</f>
        <v>1.1.1.1.1</v>
      </c>
      <c r="M23" s="555" t="s">
        <v>10</v>
      </c>
      <c r="N23" s="581"/>
      <c r="O23" s="1239"/>
      <c r="P23" s="1240"/>
      <c r="Q23" s="1240"/>
      <c r="R23" s="1240"/>
      <c r="S23" s="1240"/>
      <c r="T23" s="1240"/>
      <c r="U23" s="1240"/>
      <c r="V23" s="1240"/>
      <c r="W23" s="1240"/>
      <c r="X23" s="1240"/>
      <c r="Y23" s="1240"/>
      <c r="Z23" s="1240"/>
      <c r="AA23" s="1241"/>
      <c r="AB23" s="630" t="s">
        <v>635</v>
      </c>
      <c r="AD23" s="504" t="str">
        <f>strCheckUnique(AE23:AE28)</f>
        <v/>
      </c>
      <c r="AF23" s="504"/>
    </row>
    <row r="24" spans="1:33" ht="135">
      <c r="A24" s="1236"/>
      <c r="B24" s="1236"/>
      <c r="C24" s="1236"/>
      <c r="D24" s="1236"/>
      <c r="E24" s="1236"/>
      <c r="F24" s="1236"/>
      <c r="G24" s="1236">
        <v>1</v>
      </c>
      <c r="H24" s="1053"/>
      <c r="I24" s="1258"/>
      <c r="J24" s="1259"/>
      <c r="K24" s="1049"/>
      <c r="L24" s="593" t="str">
        <f>mergeValue(A24) &amp;"."&amp; mergeValue(B24)&amp;"."&amp; mergeValue(C24)&amp;"."&amp; mergeValue(D24)&amp;"."&amp; mergeValue(F24)&amp;"."&amp; mergeValue(G24)</f>
        <v>1.1.1.1.1.1</v>
      </c>
      <c r="M24" s="1069" t="s">
        <v>650</v>
      </c>
      <c r="N24" s="646"/>
      <c r="O24" s="562"/>
      <c r="P24" s="562"/>
      <c r="Q24" s="562"/>
      <c r="R24" s="493"/>
      <c r="S24" s="1095"/>
      <c r="T24" s="493"/>
      <c r="U24" s="1095"/>
      <c r="V24" s="584" t="str">
        <f>W24 &amp; "-" &amp; Y24</f>
        <v>-</v>
      </c>
      <c r="W24" s="1246"/>
      <c r="X24" s="1232" t="s">
        <v>84</v>
      </c>
      <c r="Y24" s="1246"/>
      <c r="Z24" s="1232"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36"/>
      <c r="B25" s="1236"/>
      <c r="C25" s="1236"/>
      <c r="D25" s="1236"/>
      <c r="E25" s="1236"/>
      <c r="F25" s="1236"/>
      <c r="G25" s="1236"/>
      <c r="H25" s="1053">
        <v>1</v>
      </c>
      <c r="I25" s="1258"/>
      <c r="J25" s="1259"/>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46"/>
      <c r="X25" s="1232"/>
      <c r="Y25" s="1246"/>
      <c r="Z25" s="1232"/>
      <c r="AA25" s="670"/>
      <c r="AB25" s="1207" t="s">
        <v>669</v>
      </c>
      <c r="AC25" s="500" t="str">
        <f>strCheckDate(O25:AA25)</f>
        <v/>
      </c>
      <c r="AF25" s="504"/>
    </row>
    <row r="26" spans="1:33" ht="14.25" hidden="1" customHeight="1">
      <c r="A26" s="1236"/>
      <c r="B26" s="1236"/>
      <c r="C26" s="1236"/>
      <c r="D26" s="1236"/>
      <c r="E26" s="1236"/>
      <c r="F26" s="1236"/>
      <c r="G26" s="1236"/>
      <c r="H26" s="1053"/>
      <c r="I26" s="1258"/>
      <c r="J26" s="1259"/>
      <c r="K26" s="1049"/>
      <c r="L26" s="600"/>
      <c r="M26" s="646"/>
      <c r="N26" s="646"/>
      <c r="O26" s="562"/>
      <c r="P26" s="493"/>
      <c r="Q26" s="493"/>
      <c r="R26" s="493"/>
      <c r="S26" s="493"/>
      <c r="T26" s="493"/>
      <c r="U26" s="559"/>
      <c r="V26" s="584"/>
      <c r="W26" s="1231"/>
      <c r="X26" s="1232"/>
      <c r="Y26" s="1231"/>
      <c r="Z26" s="1232"/>
      <c r="AA26" s="537"/>
      <c r="AB26" s="1208"/>
      <c r="AF26" s="504">
        <f ca="1">OFFSET(AF26,-1,0)</f>
        <v>0</v>
      </c>
    </row>
    <row r="27" spans="1:33" s="475" customFormat="1" ht="15" customHeight="1">
      <c r="A27" s="1236"/>
      <c r="B27" s="1236"/>
      <c r="C27" s="1236"/>
      <c r="D27" s="1236"/>
      <c r="E27" s="1236"/>
      <c r="F27" s="1236"/>
      <c r="G27" s="1236"/>
      <c r="H27" s="1053"/>
      <c r="I27" s="1258"/>
      <c r="J27" s="1259"/>
      <c r="K27" s="1050"/>
      <c r="L27" s="538"/>
      <c r="M27" s="557" t="s">
        <v>41</v>
      </c>
      <c r="N27" s="551"/>
      <c r="O27" s="545"/>
      <c r="P27" s="545"/>
      <c r="Q27" s="545"/>
      <c r="R27" s="545"/>
      <c r="S27" s="545"/>
      <c r="T27" s="545"/>
      <c r="U27" s="545"/>
      <c r="V27" s="545"/>
      <c r="W27" s="563"/>
      <c r="X27" s="564"/>
      <c r="Y27" s="563"/>
      <c r="Z27" s="551"/>
      <c r="AA27" s="560"/>
      <c r="AB27" s="1209"/>
      <c r="AC27" s="501"/>
      <c r="AD27" s="501"/>
      <c r="AE27" s="501"/>
      <c r="AF27" s="501"/>
      <c r="AG27" s="501"/>
    </row>
    <row r="28" spans="1:33" s="475" customFormat="1" ht="15" customHeight="1">
      <c r="A28" s="1236"/>
      <c r="B28" s="1236"/>
      <c r="C28" s="1236"/>
      <c r="D28" s="1236"/>
      <c r="E28" s="1236"/>
      <c r="F28" s="1236"/>
      <c r="G28" s="1053"/>
      <c r="H28" s="1053"/>
      <c r="I28" s="1258"/>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36"/>
      <c r="B29" s="1236"/>
      <c r="C29" s="1236"/>
      <c r="D29" s="1236"/>
      <c r="E29" s="1236"/>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36"/>
      <c r="B30" s="1236"/>
      <c r="C30" s="1236"/>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36"/>
      <c r="B31" s="1236"/>
      <c r="C31" s="1236"/>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36"/>
      <c r="B32" s="1236"/>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36"/>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200" t="s">
        <v>672</v>
      </c>
      <c r="N36" s="1200"/>
      <c r="O36" s="1200"/>
      <c r="P36" s="1200"/>
      <c r="Q36" s="1200"/>
      <c r="R36" s="1200"/>
      <c r="S36" s="1200"/>
      <c r="T36" s="1200"/>
      <c r="U36" s="1200"/>
      <c r="V36" s="1200"/>
      <c r="W36" s="1200"/>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1" t="s">
        <v>491</v>
      </c>
      <c r="G2" s="1202"/>
      <c r="H2" s="1203"/>
      <c r="I2" s="434"/>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24.12.2020</v>
      </c>
      <c r="I7" s="196" t="s">
        <v>493</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5"/>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5"/>
      <c r="B11" s="1205">
        <v>1</v>
      </c>
      <c r="C11" s="342"/>
      <c r="D11" s="342"/>
      <c r="F11" s="333" t="str">
        <f>"4."&amp;mergeValue(A11) &amp;"."&amp;mergeValue(B11)</f>
        <v>4.1.1</v>
      </c>
      <c r="G11" s="323" t="s">
        <v>592</v>
      </c>
      <c r="H11" s="316" t="str">
        <f>IF(region_name="","",region_name)</f>
        <v>Ростовская область</v>
      </c>
      <c r="I11" s="196" t="s">
        <v>499</v>
      </c>
      <c r="J11" s="332"/>
      <c r="K11" s="214"/>
      <c r="L11" s="214"/>
      <c r="M11" s="214"/>
      <c r="N11" s="214"/>
      <c r="O11" s="214"/>
      <c r="P11" s="214"/>
      <c r="Q11" s="214"/>
      <c r="R11" s="214"/>
      <c r="S11" s="214"/>
      <c r="T11" s="214"/>
    </row>
    <row r="12" spans="1:20" s="190" customFormat="1" ht="22.5">
      <c r="A12" s="1205"/>
      <c r="B12" s="1205"/>
      <c r="C12" s="1205">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5"/>
      <c r="B13" s="1205"/>
      <c r="C13" s="1205"/>
      <c r="D13" s="342">
        <v>1</v>
      </c>
      <c r="F13" s="333" t="str">
        <f>"4."&amp;mergeValue(A13) &amp;"."&amp;mergeValue(B13)&amp;"."&amp;mergeValue(C13)&amp;"."&amp;mergeValue(D13)</f>
        <v>4.1.1.1.1</v>
      </c>
      <c r="G13" s="418" t="s">
        <v>498</v>
      </c>
      <c r="H13" s="316"/>
      <c r="I13" s="1206" t="s">
        <v>591</v>
      </c>
      <c r="J13" s="332"/>
      <c r="K13" s="214"/>
      <c r="L13" s="214"/>
      <c r="M13" s="214"/>
      <c r="N13" s="214"/>
      <c r="O13" s="214"/>
      <c r="P13" s="214"/>
      <c r="Q13" s="214"/>
      <c r="R13" s="214"/>
      <c r="S13" s="214"/>
      <c r="T13" s="214"/>
    </row>
    <row r="14" spans="1:20" s="190" customFormat="1" ht="18.75">
      <c r="A14" s="1205"/>
      <c r="B14" s="1205"/>
      <c r="C14" s="1205"/>
      <c r="D14" s="342"/>
      <c r="F14" s="336"/>
      <c r="G14" s="150" t="s">
        <v>4</v>
      </c>
      <c r="H14" s="341"/>
      <c r="I14" s="1206"/>
      <c r="J14" s="332"/>
      <c r="K14" s="214"/>
      <c r="L14" s="214"/>
      <c r="M14" s="214"/>
      <c r="N14" s="214"/>
      <c r="O14" s="214"/>
      <c r="P14" s="214"/>
      <c r="Q14" s="214"/>
      <c r="R14" s="214"/>
      <c r="S14" s="214"/>
      <c r="T14" s="214"/>
    </row>
    <row r="15" spans="1:20" s="190" customFormat="1" ht="18.75">
      <c r="A15" s="1205"/>
      <c r="B15" s="1205"/>
      <c r="C15" s="342"/>
      <c r="D15" s="342"/>
      <c r="F15" s="336"/>
      <c r="G15" s="149" t="s">
        <v>403</v>
      </c>
      <c r="H15" s="337"/>
      <c r="I15" s="338"/>
      <c r="J15" s="332"/>
      <c r="K15" s="214"/>
      <c r="L15" s="214"/>
      <c r="M15" s="214"/>
      <c r="N15" s="214"/>
      <c r="O15" s="214"/>
      <c r="P15" s="214"/>
      <c r="Q15" s="214"/>
      <c r="R15" s="214"/>
      <c r="S15" s="214"/>
      <c r="T15" s="214"/>
    </row>
    <row r="16" spans="1:20" s="190" customFormat="1" ht="18.75">
      <c r="A16" s="1205"/>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24"/>
      <c r="G18" s="416"/>
      <c r="H18" s="417"/>
      <c r="I18" s="226"/>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33" t="s">
        <v>674</v>
      </c>
      <c r="M5" s="1233"/>
      <c r="N5" s="1233"/>
      <c r="O5" s="1233"/>
      <c r="P5" s="1233"/>
      <c r="Q5" s="1233"/>
      <c r="R5" s="1233"/>
      <c r="S5" s="1233"/>
      <c r="T5" s="1233"/>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10" t="str">
        <f>IF(NameOrPr_ch="",IF(NameOrPr="","",NameOrPr),NameOrPr_ch)</f>
        <v>Региональная служба по тарифам Ростовской области</v>
      </c>
      <c r="O7" s="1210"/>
      <c r="P7" s="1210"/>
      <c r="Q7" s="1210"/>
      <c r="R7" s="1210"/>
      <c r="S7" s="1210"/>
      <c r="T7" s="1210"/>
      <c r="U7" s="669"/>
      <c r="AH7" s="585"/>
      <c r="AI7" s="585"/>
      <c r="AJ7" s="585"/>
      <c r="AK7" s="585"/>
    </row>
    <row r="8" spans="1:37" s="491" customFormat="1" ht="18.75">
      <c r="A8" s="505"/>
      <c r="B8" s="505"/>
      <c r="C8" s="505"/>
      <c r="D8" s="505"/>
      <c r="E8" s="505"/>
      <c r="F8" s="505"/>
      <c r="G8" s="505"/>
      <c r="H8" s="505"/>
      <c r="L8" s="499"/>
      <c r="M8" s="672" t="s">
        <v>596</v>
      </c>
      <c r="N8" s="1210" t="str">
        <f>IF(datePr_ch="",IF(datePr="","",datePr),datePr_ch)</f>
        <v>25.11.2020</v>
      </c>
      <c r="O8" s="1210"/>
      <c r="P8" s="1210"/>
      <c r="Q8" s="1210"/>
      <c r="R8" s="1210"/>
      <c r="S8" s="1210"/>
      <c r="T8" s="1210"/>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10" t="str">
        <f>IF(numberPr_ch="",IF(numberPr="","",numberPr),numberPr_ch)</f>
        <v>47/40</v>
      </c>
      <c r="O9" s="1210"/>
      <c r="P9" s="1210"/>
      <c r="Q9" s="1210"/>
      <c r="R9" s="1210"/>
      <c r="S9" s="1210"/>
      <c r="T9" s="1210"/>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10" t="str">
        <f>IF(IstPub_ch="",IF(IstPub="","",IstPub),IstPub_ch)</f>
        <v>www.rst.donland.ru</v>
      </c>
      <c r="O10" s="1210"/>
      <c r="P10" s="1210"/>
      <c r="Q10" s="1210"/>
      <c r="R10" s="1210"/>
      <c r="S10" s="1210"/>
      <c r="T10" s="1210"/>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34"/>
      <c r="M12" s="1234"/>
      <c r="N12" s="566"/>
      <c r="O12" s="1257"/>
      <c r="P12" s="1257"/>
      <c r="Q12" s="1257"/>
      <c r="R12" s="1257"/>
      <c r="S12" s="1257"/>
      <c r="T12" s="1257"/>
      <c r="U12" s="486"/>
      <c r="AE12" s="503" t="s">
        <v>373</v>
      </c>
      <c r="AH12" s="505"/>
      <c r="AI12" s="505"/>
      <c r="AJ12" s="505"/>
      <c r="AK12" s="505"/>
    </row>
    <row r="13" spans="1:37">
      <c r="J13" s="481"/>
      <c r="K13" s="481"/>
      <c r="L13" s="477"/>
      <c r="M13" s="477"/>
      <c r="N13" s="477"/>
      <c r="O13" s="1250"/>
      <c r="P13" s="1250"/>
      <c r="Q13" s="1250"/>
      <c r="R13" s="1250"/>
      <c r="S13" s="1250"/>
      <c r="T13" s="1250"/>
      <c r="U13" s="599"/>
      <c r="Z13" s="1250"/>
      <c r="AA13" s="1250"/>
      <c r="AB13" s="1250"/>
      <c r="AC13" s="1250"/>
      <c r="AD13" s="1250"/>
      <c r="AE13" s="1250"/>
    </row>
    <row r="14" spans="1:37">
      <c r="J14" s="481"/>
      <c r="K14" s="481"/>
      <c r="L14" s="1153" t="s">
        <v>454</v>
      </c>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t="s">
        <v>455</v>
      </c>
    </row>
    <row r="15" spans="1:37" ht="14.25" customHeight="1">
      <c r="J15" s="481"/>
      <c r="K15" s="481"/>
      <c r="L15" s="1217" t="s">
        <v>92</v>
      </c>
      <c r="M15" s="1217" t="s">
        <v>676</v>
      </c>
      <c r="N15" s="1271" t="s">
        <v>628</v>
      </c>
      <c r="O15" s="1271"/>
      <c r="P15" s="1271"/>
      <c r="Q15" s="1271"/>
      <c r="R15" s="1271" t="s">
        <v>629</v>
      </c>
      <c r="S15" s="1271"/>
      <c r="T15" s="1271"/>
      <c r="U15" s="1271"/>
      <c r="V15" s="1271" t="s">
        <v>630</v>
      </c>
      <c r="W15" s="1271"/>
      <c r="X15" s="1271"/>
      <c r="Y15" s="1271"/>
      <c r="Z15" s="1217" t="s">
        <v>641</v>
      </c>
      <c r="AA15" s="1217"/>
      <c r="AB15" s="1217"/>
      <c r="AC15" s="1217"/>
      <c r="AD15" s="1217"/>
      <c r="AE15" s="1217" t="s">
        <v>341</v>
      </c>
      <c r="AF15" s="1249" t="s">
        <v>275</v>
      </c>
      <c r="AG15" s="1153"/>
    </row>
    <row r="16" spans="1:37" s="523" customFormat="1" ht="27.75" customHeight="1">
      <c r="A16" s="585"/>
      <c r="B16" s="585"/>
      <c r="C16" s="585"/>
      <c r="D16" s="585"/>
      <c r="E16" s="585"/>
      <c r="F16" s="585"/>
      <c r="G16" s="591"/>
      <c r="H16" s="591"/>
      <c r="I16" s="531"/>
      <c r="J16" s="529"/>
      <c r="K16" s="529"/>
      <c r="L16" s="1217"/>
      <c r="M16" s="1217"/>
      <c r="N16" s="1271"/>
      <c r="O16" s="1271"/>
      <c r="P16" s="1271"/>
      <c r="Q16" s="1271"/>
      <c r="R16" s="1271"/>
      <c r="S16" s="1271"/>
      <c r="T16" s="1271"/>
      <c r="U16" s="1271"/>
      <c r="V16" s="1271"/>
      <c r="W16" s="1271"/>
      <c r="X16" s="1271"/>
      <c r="Y16" s="1271"/>
      <c r="Z16" s="1153" t="s">
        <v>679</v>
      </c>
      <c r="AA16" s="1153"/>
      <c r="AB16" s="1153" t="s">
        <v>654</v>
      </c>
      <c r="AC16" s="1153"/>
      <c r="AD16" s="1153"/>
      <c r="AE16" s="1217"/>
      <c r="AF16" s="1249"/>
      <c r="AG16" s="1153"/>
      <c r="AH16" s="585"/>
      <c r="AI16" s="585"/>
      <c r="AJ16" s="585"/>
      <c r="AK16" s="585"/>
    </row>
    <row r="17" spans="1:37" ht="14.25" customHeight="1">
      <c r="J17" s="481"/>
      <c r="K17" s="481"/>
      <c r="L17" s="1217"/>
      <c r="M17" s="1217"/>
      <c r="N17" s="1271"/>
      <c r="O17" s="1271"/>
      <c r="P17" s="1271"/>
      <c r="Q17" s="1271"/>
      <c r="R17" s="1271"/>
      <c r="S17" s="1271"/>
      <c r="T17" s="1271"/>
      <c r="U17" s="1271"/>
      <c r="V17" s="1271"/>
      <c r="W17" s="1271"/>
      <c r="X17" s="1271"/>
      <c r="Y17" s="1271"/>
      <c r="Z17" s="534" t="s">
        <v>677</v>
      </c>
      <c r="AA17" s="534" t="s">
        <v>678</v>
      </c>
      <c r="AB17" s="536" t="s">
        <v>274</v>
      </c>
      <c r="AC17" s="1262" t="s">
        <v>273</v>
      </c>
      <c r="AD17" s="1262"/>
      <c r="AE17" s="1217"/>
      <c r="AF17" s="1249"/>
      <c r="AG17" s="1153"/>
    </row>
    <row r="18" spans="1:37">
      <c r="J18" s="481"/>
      <c r="K18" s="489">
        <v>1</v>
      </c>
      <c r="L18" s="478" t="s">
        <v>93</v>
      </c>
      <c r="M18" s="478" t="s">
        <v>49</v>
      </c>
      <c r="N18" s="1272">
        <f ca="1">OFFSET(N18,0,-1)+1</f>
        <v>3</v>
      </c>
      <c r="O18" s="1272"/>
      <c r="P18" s="1272"/>
      <c r="Q18" s="1272"/>
      <c r="R18" s="1272">
        <f ca="1">OFFSET(N18,0,0)+1</f>
        <v>4</v>
      </c>
      <c r="S18" s="1272"/>
      <c r="T18" s="1272"/>
      <c r="U18" s="1272"/>
      <c r="V18" s="674"/>
      <c r="W18" s="674"/>
      <c r="X18" s="674"/>
      <c r="Y18" s="675">
        <f ca="1">OFFSET(R18,0,0)+1</f>
        <v>5</v>
      </c>
      <c r="Z18" s="487">
        <f ca="1">OFFSET(Z18,0,-1)+1</f>
        <v>6</v>
      </c>
      <c r="AA18" s="487">
        <f ca="1">OFFSET(AA18,0,-1)+1</f>
        <v>7</v>
      </c>
      <c r="AB18" s="487">
        <f ca="1">OFFSET(AB18,0,-1)+1</f>
        <v>8</v>
      </c>
      <c r="AC18" s="1272">
        <f ca="1">OFFSET(AC18,0,-1)+1</f>
        <v>9</v>
      </c>
      <c r="AD18" s="1272"/>
      <c r="AE18" s="487">
        <f ca="1">OFFSET(AE18,0,-2)+1</f>
        <v>10</v>
      </c>
      <c r="AF18" s="523"/>
      <c r="AG18" s="487">
        <f ca="1">OFFSET(AG18,0,-2)+1</f>
        <v>11</v>
      </c>
    </row>
    <row r="19" spans="1:37" ht="22.5">
      <c r="A19" s="1236">
        <v>1</v>
      </c>
      <c r="B19" s="1015"/>
      <c r="C19" s="1015"/>
      <c r="D19" s="1015"/>
      <c r="E19" s="1015"/>
      <c r="F19" s="1008"/>
      <c r="G19" s="1014"/>
      <c r="H19" s="1014"/>
      <c r="I19" s="996"/>
      <c r="J19" s="995"/>
      <c r="K19" s="995"/>
      <c r="L19" s="593">
        <f>mergeValue(A19)</f>
        <v>1</v>
      </c>
      <c r="M19" s="641" t="s">
        <v>20</v>
      </c>
      <c r="N19" s="1273"/>
      <c r="O19" s="1273"/>
      <c r="P19" s="1273"/>
      <c r="Q19" s="1273"/>
      <c r="R19" s="1273"/>
      <c r="S19" s="1273"/>
      <c r="T19" s="1273"/>
      <c r="U19" s="1273"/>
      <c r="V19" s="1273"/>
      <c r="W19" s="1273"/>
      <c r="X19" s="1273"/>
      <c r="Y19" s="1273"/>
      <c r="Z19" s="1273"/>
      <c r="AA19" s="1273"/>
      <c r="AB19" s="1273"/>
      <c r="AC19" s="1273"/>
      <c r="AD19" s="1273"/>
      <c r="AE19" s="1273"/>
      <c r="AF19" s="1273"/>
      <c r="AG19" s="581" t="s">
        <v>476</v>
      </c>
    </row>
    <row r="20" spans="1:37" ht="22.5">
      <c r="A20" s="1236"/>
      <c r="B20" s="1236">
        <v>1</v>
      </c>
      <c r="C20" s="1015"/>
      <c r="D20" s="1015"/>
      <c r="E20" s="1015"/>
      <c r="F20" s="1008"/>
      <c r="G20" s="1017"/>
      <c r="H20" s="1018"/>
      <c r="I20" s="997"/>
      <c r="J20" s="992"/>
      <c r="K20" s="990"/>
      <c r="L20" s="593" t="str">
        <f>mergeValue(A20) &amp;"."&amp; mergeValue(B20)</f>
        <v>1.1</v>
      </c>
      <c r="M20" s="546" t="s">
        <v>16</v>
      </c>
      <c r="N20" s="1274"/>
      <c r="O20" s="1274"/>
      <c r="P20" s="1274"/>
      <c r="Q20" s="1274"/>
      <c r="R20" s="1274"/>
      <c r="S20" s="1274"/>
      <c r="T20" s="1274"/>
      <c r="U20" s="1274"/>
      <c r="V20" s="1274"/>
      <c r="W20" s="1274"/>
      <c r="X20" s="1274"/>
      <c r="Y20" s="1274"/>
      <c r="Z20" s="1274"/>
      <c r="AA20" s="1274"/>
      <c r="AB20" s="1274"/>
      <c r="AC20" s="1274"/>
      <c r="AD20" s="1274"/>
      <c r="AE20" s="1274"/>
      <c r="AF20" s="1274"/>
      <c r="AG20" s="581" t="s">
        <v>477</v>
      </c>
    </row>
    <row r="21" spans="1:37" ht="22.5">
      <c r="A21" s="1236"/>
      <c r="B21" s="1236"/>
      <c r="C21" s="1236">
        <v>1</v>
      </c>
      <c r="D21" s="1015"/>
      <c r="E21" s="1015"/>
      <c r="F21" s="1008"/>
      <c r="G21" s="1017"/>
      <c r="H21" s="1018"/>
      <c r="I21" s="997"/>
      <c r="J21" s="992"/>
      <c r="K21" s="990"/>
      <c r="L21" s="593" t="str">
        <f>mergeValue(A21) &amp;"."&amp; mergeValue(B21)&amp;"."&amp; mergeValue(C21)</f>
        <v>1.1.1</v>
      </c>
      <c r="M21" s="547" t="s">
        <v>7</v>
      </c>
      <c r="N21" s="1274"/>
      <c r="O21" s="1274"/>
      <c r="P21" s="1274"/>
      <c r="Q21" s="1274"/>
      <c r="R21" s="1274"/>
      <c r="S21" s="1274"/>
      <c r="T21" s="1274"/>
      <c r="U21" s="1274"/>
      <c r="V21" s="1274"/>
      <c r="W21" s="1274"/>
      <c r="X21" s="1274"/>
      <c r="Y21" s="1274"/>
      <c r="Z21" s="1274"/>
      <c r="AA21" s="1274"/>
      <c r="AB21" s="1274"/>
      <c r="AC21" s="1274"/>
      <c r="AD21" s="1274"/>
      <c r="AE21" s="1274"/>
      <c r="AF21" s="1274"/>
      <c r="AG21" s="581" t="s">
        <v>633</v>
      </c>
    </row>
    <row r="22" spans="1:37" ht="15" customHeight="1">
      <c r="A22" s="1236"/>
      <c r="B22" s="1236"/>
      <c r="C22" s="1236"/>
      <c r="D22" s="1236">
        <v>1</v>
      </c>
      <c r="E22" s="1015"/>
      <c r="F22" s="1008"/>
      <c r="G22" s="1017"/>
      <c r="H22" s="1018"/>
      <c r="I22" s="997"/>
      <c r="J22" s="992"/>
      <c r="K22" s="990"/>
      <c r="L22" s="593" t="str">
        <f>mergeValue(A22) &amp;"."&amp; mergeValue(B22)&amp;"."&amp; mergeValue(C22)&amp;"."&amp; mergeValue(D22)</f>
        <v>1.1.1.1</v>
      </c>
      <c r="M22" s="548" t="s">
        <v>22</v>
      </c>
      <c r="N22" s="1274"/>
      <c r="O22" s="1274"/>
      <c r="P22" s="1274"/>
      <c r="Q22" s="1274"/>
      <c r="R22" s="1274"/>
      <c r="S22" s="1274"/>
      <c r="T22" s="1274"/>
      <c r="U22" s="1274"/>
      <c r="V22" s="1274"/>
      <c r="W22" s="1274"/>
      <c r="X22" s="1274"/>
      <c r="Y22" s="1274"/>
      <c r="Z22" s="1274"/>
      <c r="AA22" s="1274"/>
      <c r="AB22" s="1274"/>
      <c r="AC22" s="1274"/>
      <c r="AD22" s="1274"/>
      <c r="AE22" s="1274"/>
      <c r="AF22" s="1274"/>
      <c r="AG22" s="581" t="s">
        <v>680</v>
      </c>
    </row>
    <row r="23" spans="1:37" ht="20.100000000000001" customHeight="1">
      <c r="A23" s="1236"/>
      <c r="B23" s="1236"/>
      <c r="C23" s="1236"/>
      <c r="D23" s="1236"/>
      <c r="E23" s="1236">
        <v>1</v>
      </c>
      <c r="F23" s="1008"/>
      <c r="G23" s="1017"/>
      <c r="H23" s="1018"/>
      <c r="I23" s="1019"/>
      <c r="J23" s="1009"/>
      <c r="K23" s="1152"/>
      <c r="L23" s="1275" t="str">
        <f>mergeValue(A23) &amp;"."&amp; mergeValue(B23)&amp;"."&amp; mergeValue(C23)&amp;"."&amp; mergeValue(D23)&amp;"."&amp; mergeValue(E23)</f>
        <v>1.1.1.1.1</v>
      </c>
      <c r="M23" s="1276"/>
      <c r="N23" s="1232" t="s">
        <v>85</v>
      </c>
      <c r="O23" s="1270"/>
      <c r="P23" s="1266">
        <v>1</v>
      </c>
      <c r="Q23" s="1267"/>
      <c r="R23" s="1232" t="s">
        <v>85</v>
      </c>
      <c r="S23" s="1270"/>
      <c r="T23" s="1266">
        <v>1</v>
      </c>
      <c r="U23" s="1267"/>
      <c r="V23" s="1232" t="s">
        <v>85</v>
      </c>
      <c r="W23" s="561"/>
      <c r="X23" s="539">
        <v>1</v>
      </c>
      <c r="Y23" s="1096"/>
      <c r="Z23" s="671"/>
      <c r="AA23" s="671"/>
      <c r="AB23" s="1246"/>
      <c r="AC23" s="1232" t="s">
        <v>84</v>
      </c>
      <c r="AD23" s="1246"/>
      <c r="AE23" s="1232" t="s">
        <v>85</v>
      </c>
      <c r="AF23" s="578"/>
      <c r="AG23" s="1263" t="s">
        <v>681</v>
      </c>
      <c r="AH23" s="500" t="str">
        <f>strCheckDate(Z24:AF24)</f>
        <v/>
      </c>
      <c r="AI23" s="504" t="str">
        <f>IF(AND(COUNTIF(AJ18:AJ27,AJ23)&gt;1,AJ23&lt;&gt;""),"ErrUnique:HasDoubleConn","")</f>
        <v/>
      </c>
      <c r="AJ23" s="504"/>
      <c r="AK23" s="504"/>
    </row>
    <row r="24" spans="1:37" ht="20.100000000000001" customHeight="1">
      <c r="A24" s="1236"/>
      <c r="B24" s="1236"/>
      <c r="C24" s="1236"/>
      <c r="D24" s="1236"/>
      <c r="E24" s="1236"/>
      <c r="F24" s="1008"/>
      <c r="G24" s="1017"/>
      <c r="H24" s="1018"/>
      <c r="I24" s="1019"/>
      <c r="J24" s="1009"/>
      <c r="K24" s="1152"/>
      <c r="L24" s="1275"/>
      <c r="M24" s="1276"/>
      <c r="N24" s="1232"/>
      <c r="O24" s="1270"/>
      <c r="P24" s="1266"/>
      <c r="Q24" s="1268"/>
      <c r="R24" s="1232"/>
      <c r="S24" s="1270"/>
      <c r="T24" s="1266"/>
      <c r="U24" s="1269"/>
      <c r="V24" s="1232"/>
      <c r="W24" s="601"/>
      <c r="X24" s="565"/>
      <c r="Y24" s="565"/>
      <c r="Z24" s="572"/>
      <c r="AA24" s="603" t="str">
        <f>AB23 &amp; "-" &amp; AD23</f>
        <v>-</v>
      </c>
      <c r="AB24" s="1231"/>
      <c r="AC24" s="1232"/>
      <c r="AD24" s="1231"/>
      <c r="AE24" s="1232"/>
      <c r="AF24" s="673"/>
      <c r="AG24" s="1264"/>
      <c r="AI24" s="504"/>
      <c r="AJ24" s="504"/>
      <c r="AK24" s="504"/>
    </row>
    <row r="25" spans="1:37" ht="20.100000000000001" customHeight="1">
      <c r="A25" s="1236"/>
      <c r="B25" s="1236"/>
      <c r="C25" s="1236"/>
      <c r="D25" s="1236"/>
      <c r="E25" s="1236"/>
      <c r="F25" s="1008"/>
      <c r="G25" s="1017"/>
      <c r="H25" s="1018"/>
      <c r="I25" s="1019"/>
      <c r="J25" s="1009"/>
      <c r="K25" s="1152"/>
      <c r="L25" s="1275"/>
      <c r="M25" s="1276"/>
      <c r="N25" s="1232"/>
      <c r="O25" s="1270"/>
      <c r="P25" s="1266"/>
      <c r="Q25" s="1269"/>
      <c r="R25" s="1232"/>
      <c r="S25" s="602"/>
      <c r="T25" s="558"/>
      <c r="U25" s="565"/>
      <c r="V25" s="571"/>
      <c r="W25" s="571"/>
      <c r="X25" s="571"/>
      <c r="Y25" s="571"/>
      <c r="Z25" s="572"/>
      <c r="AA25" s="572"/>
      <c r="AB25" s="573"/>
      <c r="AC25" s="564"/>
      <c r="AD25" s="564"/>
      <c r="AE25" s="573"/>
      <c r="AF25" s="564"/>
      <c r="AG25" s="1264"/>
      <c r="AI25" s="504"/>
      <c r="AJ25" s="504"/>
      <c r="AK25" s="504"/>
    </row>
    <row r="26" spans="1:37" ht="20.100000000000001" customHeight="1">
      <c r="A26" s="1236"/>
      <c r="B26" s="1236"/>
      <c r="C26" s="1236"/>
      <c r="D26" s="1236"/>
      <c r="E26" s="1236"/>
      <c r="F26" s="1008"/>
      <c r="G26" s="1017"/>
      <c r="H26" s="1018"/>
      <c r="I26" s="1019"/>
      <c r="J26" s="1009"/>
      <c r="K26" s="1152"/>
      <c r="L26" s="1275"/>
      <c r="M26" s="1276"/>
      <c r="N26" s="1232"/>
      <c r="O26" s="574"/>
      <c r="P26" s="576"/>
      <c r="Q26" s="575"/>
      <c r="R26" s="571"/>
      <c r="S26" s="571"/>
      <c r="T26" s="571"/>
      <c r="U26" s="571"/>
      <c r="V26" s="571"/>
      <c r="W26" s="571"/>
      <c r="X26" s="571"/>
      <c r="Y26" s="571"/>
      <c r="Z26" s="572"/>
      <c r="AA26" s="572"/>
      <c r="AB26" s="573"/>
      <c r="AC26" s="564"/>
      <c r="AD26" s="564"/>
      <c r="AE26" s="573"/>
      <c r="AF26" s="564"/>
      <c r="AG26" s="1264"/>
      <c r="AI26" s="504"/>
      <c r="AJ26" s="504"/>
      <c r="AK26" s="504"/>
    </row>
    <row r="27" spans="1:37" s="475" customFormat="1" ht="15" customHeight="1">
      <c r="A27" s="1236"/>
      <c r="B27" s="1236"/>
      <c r="C27" s="1236"/>
      <c r="D27" s="1236"/>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5"/>
      <c r="AH27" s="501"/>
      <c r="AI27" s="501"/>
      <c r="AJ27" s="213"/>
      <c r="AK27" s="213"/>
    </row>
    <row r="28" spans="1:37" s="475" customFormat="1" ht="15" customHeight="1">
      <c r="A28" s="1236"/>
      <c r="B28" s="1236"/>
      <c r="C28" s="1236"/>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36"/>
      <c r="B29" s="1236"/>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36"/>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200" t="s">
        <v>682</v>
      </c>
      <c r="N33" s="1200"/>
      <c r="O33" s="1200"/>
      <c r="P33" s="1200"/>
      <c r="Q33" s="1200"/>
      <c r="R33" s="1200"/>
      <c r="S33" s="1200"/>
      <c r="T33" s="1200"/>
      <c r="U33" s="1200"/>
      <c r="V33" s="1200"/>
      <c r="W33" s="1200"/>
      <c r="X33" s="1200"/>
      <c r="Y33" s="1200"/>
      <c r="Z33" s="1200"/>
      <c r="AA33" s="1200"/>
      <c r="AB33" s="1200"/>
      <c r="AC33" s="1200"/>
      <c r="AD33" s="1200"/>
      <c r="AE33" s="1200"/>
      <c r="AF33" s="1200"/>
      <c r="AG33" s="1200"/>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7" t="str">
        <f>"Код отчёта: " &amp; GetCode()</f>
        <v>Код отчёта: FAS.JKH.OPEN.INFO.PRICE.WARM</v>
      </c>
      <c r="C2" s="1127"/>
      <c r="D2" s="1127"/>
      <c r="E2" s="1127"/>
      <c r="F2" s="1127"/>
      <c r="G2" s="1127"/>
      <c r="Q2" s="231"/>
      <c r="R2" s="231"/>
      <c r="S2" s="231"/>
      <c r="T2" s="231"/>
      <c r="U2" s="231"/>
      <c r="V2" s="231"/>
      <c r="W2" s="231"/>
    </row>
    <row r="3" spans="1:27" ht="18" customHeight="1">
      <c r="B3" s="1128" t="str">
        <f>"Версия " &amp; GetVersion()</f>
        <v>Версия 1.0.2</v>
      </c>
      <c r="C3" s="1128"/>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2" t="s">
        <v>769</v>
      </c>
      <c r="C5" s="1133"/>
      <c r="D5" s="1133"/>
      <c r="E5" s="1133"/>
      <c r="F5" s="1133"/>
      <c r="G5" s="1133"/>
      <c r="H5" s="1133"/>
      <c r="I5" s="1133"/>
      <c r="J5" s="1133"/>
      <c r="K5" s="1133"/>
      <c r="L5" s="1133"/>
      <c r="M5" s="1133"/>
      <c r="N5" s="1133"/>
      <c r="O5" s="1133"/>
      <c r="P5" s="1133"/>
      <c r="Q5" s="1133"/>
      <c r="R5" s="1133"/>
      <c r="S5" s="1133"/>
      <c r="T5" s="1133"/>
      <c r="U5" s="1133"/>
      <c r="V5" s="1133"/>
      <c r="W5" s="1133"/>
      <c r="X5" s="1133"/>
      <c r="Y5" s="1133"/>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9" t="s">
        <v>589</v>
      </c>
      <c r="F7" s="1129"/>
      <c r="G7" s="1129"/>
      <c r="H7" s="1129"/>
      <c r="I7" s="1129"/>
      <c r="J7" s="1129"/>
      <c r="K7" s="1129"/>
      <c r="L7" s="1129"/>
      <c r="M7" s="1129"/>
      <c r="N7" s="1129"/>
      <c r="O7" s="1129"/>
      <c r="P7" s="1129"/>
      <c r="Q7" s="1129"/>
      <c r="R7" s="1129"/>
      <c r="S7" s="1129"/>
      <c r="T7" s="1129"/>
      <c r="U7" s="1129"/>
      <c r="V7" s="1129"/>
      <c r="W7" s="1129"/>
      <c r="X7" s="1129"/>
      <c r="Y7" s="59"/>
    </row>
    <row r="8" spans="1:27" ht="15" customHeight="1">
      <c r="A8" s="43"/>
      <c r="B8" s="78"/>
      <c r="C8" s="77"/>
      <c r="D8" s="60"/>
      <c r="E8" s="1129"/>
      <c r="F8" s="1129"/>
      <c r="G8" s="1129"/>
      <c r="H8" s="1129"/>
      <c r="I8" s="1129"/>
      <c r="J8" s="1129"/>
      <c r="K8" s="1129"/>
      <c r="L8" s="1129"/>
      <c r="M8" s="1129"/>
      <c r="N8" s="1129"/>
      <c r="O8" s="1129"/>
      <c r="P8" s="1129"/>
      <c r="Q8" s="1129"/>
      <c r="R8" s="1129"/>
      <c r="S8" s="1129"/>
      <c r="T8" s="1129"/>
      <c r="U8" s="1129"/>
      <c r="V8" s="1129"/>
      <c r="W8" s="1129"/>
      <c r="X8" s="1129"/>
      <c r="Y8" s="59"/>
    </row>
    <row r="9" spans="1:27" ht="15" customHeight="1">
      <c r="A9" s="43"/>
      <c r="B9" s="78"/>
      <c r="C9" s="77"/>
      <c r="D9" s="60"/>
      <c r="E9" s="1129"/>
      <c r="F9" s="1129"/>
      <c r="G9" s="1129"/>
      <c r="H9" s="1129"/>
      <c r="I9" s="1129"/>
      <c r="J9" s="1129"/>
      <c r="K9" s="1129"/>
      <c r="L9" s="1129"/>
      <c r="M9" s="1129"/>
      <c r="N9" s="1129"/>
      <c r="O9" s="1129"/>
      <c r="P9" s="1129"/>
      <c r="Q9" s="1129"/>
      <c r="R9" s="1129"/>
      <c r="S9" s="1129"/>
      <c r="T9" s="1129"/>
      <c r="U9" s="1129"/>
      <c r="V9" s="1129"/>
      <c r="W9" s="1129"/>
      <c r="X9" s="1129"/>
      <c r="Y9" s="59"/>
    </row>
    <row r="10" spans="1:27" ht="10.5" customHeight="1">
      <c r="A10" s="43"/>
      <c r="B10" s="78"/>
      <c r="C10" s="77"/>
      <c r="D10" s="60"/>
      <c r="E10" s="1129"/>
      <c r="F10" s="1129"/>
      <c r="G10" s="1129"/>
      <c r="H10" s="1129"/>
      <c r="I10" s="1129"/>
      <c r="J10" s="1129"/>
      <c r="K10" s="1129"/>
      <c r="L10" s="1129"/>
      <c r="M10" s="1129"/>
      <c r="N10" s="1129"/>
      <c r="O10" s="1129"/>
      <c r="P10" s="1129"/>
      <c r="Q10" s="1129"/>
      <c r="R10" s="1129"/>
      <c r="S10" s="1129"/>
      <c r="T10" s="1129"/>
      <c r="U10" s="1129"/>
      <c r="V10" s="1129"/>
      <c r="W10" s="1129"/>
      <c r="X10" s="1129"/>
      <c r="Y10" s="59"/>
    </row>
    <row r="11" spans="1:27" ht="27" customHeight="1">
      <c r="A11" s="43"/>
      <c r="B11" s="78"/>
      <c r="C11" s="77"/>
      <c r="D11" s="60"/>
      <c r="E11" s="1129"/>
      <c r="F11" s="1129"/>
      <c r="G11" s="1129"/>
      <c r="H11" s="1129"/>
      <c r="I11" s="1129"/>
      <c r="J11" s="1129"/>
      <c r="K11" s="1129"/>
      <c r="L11" s="1129"/>
      <c r="M11" s="1129"/>
      <c r="N11" s="1129"/>
      <c r="O11" s="1129"/>
      <c r="P11" s="1129"/>
      <c r="Q11" s="1129"/>
      <c r="R11" s="1129"/>
      <c r="S11" s="1129"/>
      <c r="T11" s="1129"/>
      <c r="U11" s="1129"/>
      <c r="V11" s="1129"/>
      <c r="W11" s="1129"/>
      <c r="X11" s="1129"/>
      <c r="Y11" s="59"/>
    </row>
    <row r="12" spans="1:27" ht="12" customHeight="1">
      <c r="A12" s="43"/>
      <c r="B12" s="78"/>
      <c r="C12" s="77"/>
      <c r="D12" s="60"/>
      <c r="E12" s="1129"/>
      <c r="F12" s="1129"/>
      <c r="G12" s="1129"/>
      <c r="H12" s="1129"/>
      <c r="I12" s="1129"/>
      <c r="J12" s="1129"/>
      <c r="K12" s="1129"/>
      <c r="L12" s="1129"/>
      <c r="M12" s="1129"/>
      <c r="N12" s="1129"/>
      <c r="O12" s="1129"/>
      <c r="P12" s="1129"/>
      <c r="Q12" s="1129"/>
      <c r="R12" s="1129"/>
      <c r="S12" s="1129"/>
      <c r="T12" s="1129"/>
      <c r="U12" s="1129"/>
      <c r="V12" s="1129"/>
      <c r="W12" s="1129"/>
      <c r="X12" s="1129"/>
      <c r="Y12" s="59"/>
    </row>
    <row r="13" spans="1:27" ht="38.25" customHeight="1">
      <c r="A13" s="43"/>
      <c r="B13" s="78"/>
      <c r="C13" s="77"/>
      <c r="D13" s="60"/>
      <c r="E13" s="1129"/>
      <c r="F13" s="1129"/>
      <c r="G13" s="1129"/>
      <c r="H13" s="1129"/>
      <c r="I13" s="1129"/>
      <c r="J13" s="1129"/>
      <c r="K13" s="1129"/>
      <c r="L13" s="1129"/>
      <c r="M13" s="1129"/>
      <c r="N13" s="1129"/>
      <c r="O13" s="1129"/>
      <c r="P13" s="1129"/>
      <c r="Q13" s="1129"/>
      <c r="R13" s="1129"/>
      <c r="S13" s="1129"/>
      <c r="T13" s="1129"/>
      <c r="U13" s="1129"/>
      <c r="V13" s="1129"/>
      <c r="W13" s="1129"/>
      <c r="X13" s="1129"/>
      <c r="Y13" s="73"/>
    </row>
    <row r="14" spans="1:27" ht="15" customHeight="1">
      <c r="A14" s="43"/>
      <c r="B14" s="78"/>
      <c r="C14" s="77"/>
      <c r="D14" s="60"/>
      <c r="E14" s="1129"/>
      <c r="F14" s="1129"/>
      <c r="G14" s="1129"/>
      <c r="H14" s="1129"/>
      <c r="I14" s="1129"/>
      <c r="J14" s="1129"/>
      <c r="K14" s="1129"/>
      <c r="L14" s="1129"/>
      <c r="M14" s="1129"/>
      <c r="N14" s="1129"/>
      <c r="O14" s="1129"/>
      <c r="P14" s="1129"/>
      <c r="Q14" s="1129"/>
      <c r="R14" s="1129"/>
      <c r="S14" s="1129"/>
      <c r="T14" s="1129"/>
      <c r="U14" s="1129"/>
      <c r="V14" s="1129"/>
      <c r="W14" s="1129"/>
      <c r="X14" s="1129"/>
      <c r="Y14" s="59"/>
    </row>
    <row r="15" spans="1:27" ht="15">
      <c r="A15" s="43"/>
      <c r="B15" s="78"/>
      <c r="C15" s="77"/>
      <c r="D15" s="60"/>
      <c r="E15" s="1129"/>
      <c r="F15" s="1129"/>
      <c r="G15" s="1129"/>
      <c r="H15" s="1129"/>
      <c r="I15" s="1129"/>
      <c r="J15" s="1129"/>
      <c r="K15" s="1129"/>
      <c r="L15" s="1129"/>
      <c r="M15" s="1129"/>
      <c r="N15" s="1129"/>
      <c r="O15" s="1129"/>
      <c r="P15" s="1129"/>
      <c r="Q15" s="1129"/>
      <c r="R15" s="1129"/>
      <c r="S15" s="1129"/>
      <c r="T15" s="1129"/>
      <c r="U15" s="1129"/>
      <c r="V15" s="1129"/>
      <c r="W15" s="1129"/>
      <c r="X15" s="1129"/>
      <c r="Y15" s="59"/>
    </row>
    <row r="16" spans="1:27" ht="15">
      <c r="A16" s="43"/>
      <c r="B16" s="78"/>
      <c r="C16" s="77"/>
      <c r="D16" s="60"/>
      <c r="E16" s="1129"/>
      <c r="F16" s="1129"/>
      <c r="G16" s="1129"/>
      <c r="H16" s="1129"/>
      <c r="I16" s="1129"/>
      <c r="J16" s="1129"/>
      <c r="K16" s="1129"/>
      <c r="L16" s="1129"/>
      <c r="M16" s="1129"/>
      <c r="N16" s="1129"/>
      <c r="O16" s="1129"/>
      <c r="P16" s="1129"/>
      <c r="Q16" s="1129"/>
      <c r="R16" s="1129"/>
      <c r="S16" s="1129"/>
      <c r="T16" s="1129"/>
      <c r="U16" s="1129"/>
      <c r="V16" s="1129"/>
      <c r="W16" s="1129"/>
      <c r="X16" s="1129"/>
      <c r="Y16" s="59"/>
    </row>
    <row r="17" spans="1:25" ht="15" customHeight="1">
      <c r="A17" s="43"/>
      <c r="B17" s="78"/>
      <c r="C17" s="77"/>
      <c r="D17" s="60"/>
      <c r="E17" s="1129"/>
      <c r="F17" s="1129"/>
      <c r="G17" s="1129"/>
      <c r="H17" s="1129"/>
      <c r="I17" s="1129"/>
      <c r="J17" s="1129"/>
      <c r="K17" s="1129"/>
      <c r="L17" s="1129"/>
      <c r="M17" s="1129"/>
      <c r="N17" s="1129"/>
      <c r="O17" s="1129"/>
      <c r="P17" s="1129"/>
      <c r="Q17" s="1129"/>
      <c r="R17" s="1129"/>
      <c r="S17" s="1129"/>
      <c r="T17" s="1129"/>
      <c r="U17" s="1129"/>
      <c r="V17" s="1129"/>
      <c r="W17" s="1129"/>
      <c r="X17" s="1129"/>
      <c r="Y17" s="59"/>
    </row>
    <row r="18" spans="1:25" ht="15">
      <c r="A18" s="43"/>
      <c r="B18" s="78"/>
      <c r="C18" s="77"/>
      <c r="D18" s="60"/>
      <c r="E18" s="1129"/>
      <c r="F18" s="1129"/>
      <c r="G18" s="1129"/>
      <c r="H18" s="1129"/>
      <c r="I18" s="1129"/>
      <c r="J18" s="1129"/>
      <c r="K18" s="1129"/>
      <c r="L18" s="1129"/>
      <c r="M18" s="1129"/>
      <c r="N18" s="1129"/>
      <c r="O18" s="1129"/>
      <c r="P18" s="1129"/>
      <c r="Q18" s="1129"/>
      <c r="R18" s="1129"/>
      <c r="S18" s="1129"/>
      <c r="T18" s="1129"/>
      <c r="U18" s="1129"/>
      <c r="V18" s="1129"/>
      <c r="W18" s="1129"/>
      <c r="X18" s="1129"/>
      <c r="Y18" s="59"/>
    </row>
    <row r="19" spans="1:25" ht="59.25" customHeight="1">
      <c r="A19" s="43"/>
      <c r="B19" s="78"/>
      <c r="C19" s="77"/>
      <c r="D19" s="66"/>
      <c r="E19" s="1129"/>
      <c r="F19" s="1129"/>
      <c r="G19" s="1129"/>
      <c r="H19" s="1129"/>
      <c r="I19" s="1129"/>
      <c r="J19" s="1129"/>
      <c r="K19" s="1129"/>
      <c r="L19" s="1129"/>
      <c r="M19" s="1129"/>
      <c r="N19" s="1129"/>
      <c r="O19" s="1129"/>
      <c r="P19" s="1129"/>
      <c r="Q19" s="1129"/>
      <c r="R19" s="1129"/>
      <c r="S19" s="1129"/>
      <c r="T19" s="1129"/>
      <c r="U19" s="1129"/>
      <c r="V19" s="1129"/>
      <c r="W19" s="1129"/>
      <c r="X19" s="1129"/>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5" t="s">
        <v>254</v>
      </c>
      <c r="G21" s="1136"/>
      <c r="H21" s="1136"/>
      <c r="I21" s="1136"/>
      <c r="J21" s="1136"/>
      <c r="K21" s="1136"/>
      <c r="L21" s="1136"/>
      <c r="M21" s="1136"/>
      <c r="N21" s="60"/>
      <c r="O21" s="71" t="s">
        <v>237</v>
      </c>
      <c r="P21" s="1137" t="s">
        <v>238</v>
      </c>
      <c r="Q21" s="1138"/>
      <c r="R21" s="1138"/>
      <c r="S21" s="1138"/>
      <c r="T21" s="1138"/>
      <c r="U21" s="1138"/>
      <c r="V21" s="1138"/>
      <c r="W21" s="1138"/>
      <c r="X21" s="1138"/>
      <c r="Y21" s="59"/>
    </row>
    <row r="22" spans="1:25" ht="14.25" hidden="1" customHeight="1">
      <c r="A22" s="43"/>
      <c r="B22" s="78"/>
      <c r="C22" s="77"/>
      <c r="D22" s="61"/>
      <c r="E22" s="94" t="s">
        <v>237</v>
      </c>
      <c r="F22" s="1135" t="s">
        <v>240</v>
      </c>
      <c r="G22" s="1136"/>
      <c r="H22" s="1136"/>
      <c r="I22" s="1136"/>
      <c r="J22" s="1136"/>
      <c r="K22" s="1136"/>
      <c r="L22" s="1136"/>
      <c r="M22" s="1136"/>
      <c r="N22" s="60"/>
      <c r="O22" s="74" t="s">
        <v>237</v>
      </c>
      <c r="P22" s="1137" t="s">
        <v>587</v>
      </c>
      <c r="Q22" s="1138"/>
      <c r="R22" s="1138"/>
      <c r="S22" s="1138"/>
      <c r="T22" s="1138"/>
      <c r="U22" s="1138"/>
      <c r="V22" s="1138"/>
      <c r="W22" s="1138"/>
      <c r="X22" s="1138"/>
      <c r="Y22" s="59"/>
    </row>
    <row r="23" spans="1:25" ht="27" hidden="1" customHeight="1">
      <c r="A23" s="43"/>
      <c r="B23" s="78"/>
      <c r="C23" s="77"/>
      <c r="D23" s="61"/>
      <c r="E23" s="60"/>
      <c r="F23" s="60"/>
      <c r="G23" s="60"/>
      <c r="H23" s="60"/>
      <c r="I23" s="60"/>
      <c r="J23" s="60"/>
      <c r="K23" s="60"/>
      <c r="L23" s="60"/>
      <c r="M23" s="60"/>
      <c r="N23" s="60"/>
      <c r="O23" s="60"/>
      <c r="P23" s="1130"/>
      <c r="Q23" s="1130"/>
      <c r="R23" s="1130"/>
      <c r="S23" s="1130"/>
      <c r="T23" s="1130"/>
      <c r="U23" s="1130"/>
      <c r="V23" s="1130"/>
      <c r="W23" s="1130"/>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4" t="s">
        <v>394</v>
      </c>
      <c r="F35" s="1134"/>
      <c r="G35" s="1134"/>
      <c r="H35" s="1134"/>
      <c r="I35" s="1134"/>
      <c r="J35" s="1134"/>
      <c r="K35" s="1134"/>
      <c r="L35" s="1134"/>
      <c r="M35" s="1134"/>
      <c r="N35" s="1134"/>
      <c r="O35" s="1134"/>
      <c r="P35" s="1134"/>
      <c r="Q35" s="1134"/>
      <c r="R35" s="1134"/>
      <c r="S35" s="1134"/>
      <c r="T35" s="1134"/>
      <c r="U35" s="1134"/>
      <c r="V35" s="1134"/>
      <c r="W35" s="1134"/>
      <c r="X35" s="1134"/>
      <c r="Y35" s="59"/>
    </row>
    <row r="36" spans="1:25" ht="38.25" hidden="1" customHeight="1">
      <c r="A36" s="43"/>
      <c r="B36" s="78"/>
      <c r="C36" s="77"/>
      <c r="D36" s="61"/>
      <c r="E36" s="1134"/>
      <c r="F36" s="1134"/>
      <c r="G36" s="1134"/>
      <c r="H36" s="1134"/>
      <c r="I36" s="1134"/>
      <c r="J36" s="1134"/>
      <c r="K36" s="1134"/>
      <c r="L36" s="1134"/>
      <c r="M36" s="1134"/>
      <c r="N36" s="1134"/>
      <c r="O36" s="1134"/>
      <c r="P36" s="1134"/>
      <c r="Q36" s="1134"/>
      <c r="R36" s="1134"/>
      <c r="S36" s="1134"/>
      <c r="T36" s="1134"/>
      <c r="U36" s="1134"/>
      <c r="V36" s="1134"/>
      <c r="W36" s="1134"/>
      <c r="X36" s="1134"/>
      <c r="Y36" s="59"/>
    </row>
    <row r="37" spans="1:25" ht="9.75" hidden="1" customHeight="1">
      <c r="A37" s="43"/>
      <c r="B37" s="78"/>
      <c r="C37" s="77"/>
      <c r="D37" s="61"/>
      <c r="E37" s="1134"/>
      <c r="F37" s="1134"/>
      <c r="G37" s="1134"/>
      <c r="H37" s="1134"/>
      <c r="I37" s="1134"/>
      <c r="J37" s="1134"/>
      <c r="K37" s="1134"/>
      <c r="L37" s="1134"/>
      <c r="M37" s="1134"/>
      <c r="N37" s="1134"/>
      <c r="O37" s="1134"/>
      <c r="P37" s="1134"/>
      <c r="Q37" s="1134"/>
      <c r="R37" s="1134"/>
      <c r="S37" s="1134"/>
      <c r="T37" s="1134"/>
      <c r="U37" s="1134"/>
      <c r="V37" s="1134"/>
      <c r="W37" s="1134"/>
      <c r="X37" s="1134"/>
      <c r="Y37" s="59"/>
    </row>
    <row r="38" spans="1:25" ht="51" hidden="1" customHeight="1">
      <c r="A38" s="43"/>
      <c r="B38" s="78"/>
      <c r="C38" s="77"/>
      <c r="D38" s="61"/>
      <c r="E38" s="1134"/>
      <c r="F38" s="1134"/>
      <c r="G38" s="1134"/>
      <c r="H38" s="1134"/>
      <c r="I38" s="1134"/>
      <c r="J38" s="1134"/>
      <c r="K38" s="1134"/>
      <c r="L38" s="1134"/>
      <c r="M38" s="1134"/>
      <c r="N38" s="1134"/>
      <c r="O38" s="1134"/>
      <c r="P38" s="1134"/>
      <c r="Q38" s="1134"/>
      <c r="R38" s="1134"/>
      <c r="S38" s="1134"/>
      <c r="T38" s="1134"/>
      <c r="U38" s="1134"/>
      <c r="V38" s="1134"/>
      <c r="W38" s="1134"/>
      <c r="X38" s="1134"/>
      <c r="Y38" s="59"/>
    </row>
    <row r="39" spans="1:25" ht="15" hidden="1" customHeight="1">
      <c r="A39" s="43"/>
      <c r="B39" s="78"/>
      <c r="C39" s="77"/>
      <c r="D39" s="61"/>
      <c r="E39" s="1134"/>
      <c r="F39" s="1134"/>
      <c r="G39" s="1134"/>
      <c r="H39" s="1134"/>
      <c r="I39" s="1134"/>
      <c r="J39" s="1134"/>
      <c r="K39" s="1134"/>
      <c r="L39" s="1134"/>
      <c r="M39" s="1134"/>
      <c r="N39" s="1134"/>
      <c r="O39" s="1134"/>
      <c r="P39" s="1134"/>
      <c r="Q39" s="1134"/>
      <c r="R39" s="1134"/>
      <c r="S39" s="1134"/>
      <c r="T39" s="1134"/>
      <c r="U39" s="1134"/>
      <c r="V39" s="1134"/>
      <c r="W39" s="1134"/>
      <c r="X39" s="1134"/>
      <c r="Y39" s="59"/>
    </row>
    <row r="40" spans="1:25" ht="12" hidden="1" customHeight="1">
      <c r="A40" s="43"/>
      <c r="B40" s="78"/>
      <c r="C40" s="77"/>
      <c r="D40" s="61"/>
      <c r="E40" s="1139"/>
      <c r="F40" s="1140"/>
      <c r="G40" s="1140"/>
      <c r="H40" s="1140"/>
      <c r="I40" s="1140"/>
      <c r="J40" s="1140"/>
      <c r="K40" s="1140"/>
      <c r="L40" s="1140"/>
      <c r="M40" s="1140"/>
      <c r="N40" s="1140"/>
      <c r="O40" s="1140"/>
      <c r="P40" s="1140"/>
      <c r="Q40" s="1140"/>
      <c r="R40" s="1140"/>
      <c r="S40" s="1140"/>
      <c r="T40" s="1140"/>
      <c r="U40" s="1140"/>
      <c r="V40" s="1140"/>
      <c r="W40" s="1140"/>
      <c r="X40" s="1140"/>
      <c r="Y40" s="59"/>
    </row>
    <row r="41" spans="1:25" ht="38.25" hidden="1" customHeight="1">
      <c r="A41" s="43"/>
      <c r="B41" s="78"/>
      <c r="C41" s="77"/>
      <c r="D41" s="61"/>
      <c r="E41" s="1134"/>
      <c r="F41" s="1134"/>
      <c r="G41" s="1134"/>
      <c r="H41" s="1134"/>
      <c r="I41" s="1134"/>
      <c r="J41" s="1134"/>
      <c r="K41" s="1134"/>
      <c r="L41" s="1134"/>
      <c r="M41" s="1134"/>
      <c r="N41" s="1134"/>
      <c r="O41" s="1134"/>
      <c r="P41" s="1134"/>
      <c r="Q41" s="1134"/>
      <c r="R41" s="1134"/>
      <c r="S41" s="1134"/>
      <c r="T41" s="1134"/>
      <c r="U41" s="1134"/>
      <c r="V41" s="1134"/>
      <c r="W41" s="1134"/>
      <c r="X41" s="1134"/>
      <c r="Y41" s="59"/>
    </row>
    <row r="42" spans="1:25" ht="15" hidden="1">
      <c r="A42" s="43"/>
      <c r="B42" s="78"/>
      <c r="C42" s="77"/>
      <c r="D42" s="61"/>
      <c r="E42" s="1134"/>
      <c r="F42" s="1134"/>
      <c r="G42" s="1134"/>
      <c r="H42" s="1134"/>
      <c r="I42" s="1134"/>
      <c r="J42" s="1134"/>
      <c r="K42" s="1134"/>
      <c r="L42" s="1134"/>
      <c r="M42" s="1134"/>
      <c r="N42" s="1134"/>
      <c r="O42" s="1134"/>
      <c r="P42" s="1134"/>
      <c r="Q42" s="1134"/>
      <c r="R42" s="1134"/>
      <c r="S42" s="1134"/>
      <c r="T42" s="1134"/>
      <c r="U42" s="1134"/>
      <c r="V42" s="1134"/>
      <c r="W42" s="1134"/>
      <c r="X42" s="1134"/>
      <c r="Y42" s="59"/>
    </row>
    <row r="43" spans="1:25" ht="15" hidden="1">
      <c r="A43" s="43"/>
      <c r="B43" s="78"/>
      <c r="C43" s="77"/>
      <c r="D43" s="61"/>
      <c r="E43" s="1134"/>
      <c r="F43" s="1134"/>
      <c r="G43" s="1134"/>
      <c r="H43" s="1134"/>
      <c r="I43" s="1134"/>
      <c r="J43" s="1134"/>
      <c r="K43" s="1134"/>
      <c r="L43" s="1134"/>
      <c r="M43" s="1134"/>
      <c r="N43" s="1134"/>
      <c r="O43" s="1134"/>
      <c r="P43" s="1134"/>
      <c r="Q43" s="1134"/>
      <c r="R43" s="1134"/>
      <c r="S43" s="1134"/>
      <c r="T43" s="1134"/>
      <c r="U43" s="1134"/>
      <c r="V43" s="1134"/>
      <c r="W43" s="1134"/>
      <c r="X43" s="1134"/>
      <c r="Y43" s="59"/>
    </row>
    <row r="44" spans="1:25" ht="33.75" hidden="1" customHeight="1">
      <c r="A44" s="43"/>
      <c r="B44" s="78"/>
      <c r="C44" s="77"/>
      <c r="D44" s="66"/>
      <c r="E44" s="1134"/>
      <c r="F44" s="1134"/>
      <c r="G44" s="1134"/>
      <c r="H44" s="1134"/>
      <c r="I44" s="1134"/>
      <c r="J44" s="1134"/>
      <c r="K44" s="1134"/>
      <c r="L44" s="1134"/>
      <c r="M44" s="1134"/>
      <c r="N44" s="1134"/>
      <c r="O44" s="1134"/>
      <c r="P44" s="1134"/>
      <c r="Q44" s="1134"/>
      <c r="R44" s="1134"/>
      <c r="S44" s="1134"/>
      <c r="T44" s="1134"/>
      <c r="U44" s="1134"/>
      <c r="V44" s="1134"/>
      <c r="W44" s="1134"/>
      <c r="X44" s="1134"/>
      <c r="Y44" s="59"/>
    </row>
    <row r="45" spans="1:25" ht="15" hidden="1">
      <c r="A45" s="43"/>
      <c r="B45" s="78"/>
      <c r="C45" s="77"/>
      <c r="D45" s="66"/>
      <c r="E45" s="1134"/>
      <c r="F45" s="1134"/>
      <c r="G45" s="1134"/>
      <c r="H45" s="1134"/>
      <c r="I45" s="1134"/>
      <c r="J45" s="1134"/>
      <c r="K45" s="1134"/>
      <c r="L45" s="1134"/>
      <c r="M45" s="1134"/>
      <c r="N45" s="1134"/>
      <c r="O45" s="1134"/>
      <c r="P45" s="1134"/>
      <c r="Q45" s="1134"/>
      <c r="R45" s="1134"/>
      <c r="S45" s="1134"/>
      <c r="T45" s="1134"/>
      <c r="U45" s="1134"/>
      <c r="V45" s="1134"/>
      <c r="W45" s="1134"/>
      <c r="X45" s="1134"/>
      <c r="Y45" s="59"/>
    </row>
    <row r="46" spans="1:25" ht="24" hidden="1" customHeight="1">
      <c r="A46" s="43"/>
      <c r="B46" s="78"/>
      <c r="C46" s="77"/>
      <c r="D46" s="61"/>
      <c r="E46" s="1145" t="s">
        <v>236</v>
      </c>
      <c r="F46" s="1145"/>
      <c r="G46" s="1145"/>
      <c r="H46" s="1145"/>
      <c r="I46" s="1145"/>
      <c r="J46" s="1145"/>
      <c r="K46" s="1145"/>
      <c r="L46" s="1145"/>
      <c r="M46" s="1145"/>
      <c r="N46" s="1145"/>
      <c r="O46" s="1145"/>
      <c r="P46" s="1145"/>
      <c r="Q46" s="1145"/>
      <c r="R46" s="1145"/>
      <c r="S46" s="1145"/>
      <c r="T46" s="1145"/>
      <c r="U46" s="1145"/>
      <c r="V46" s="1145"/>
      <c r="W46" s="1145"/>
      <c r="X46" s="1145"/>
      <c r="Y46" s="59"/>
    </row>
    <row r="47" spans="1:25" ht="37.5" hidden="1" customHeight="1">
      <c r="A47" s="43"/>
      <c r="B47" s="78"/>
      <c r="C47" s="77"/>
      <c r="D47" s="61"/>
      <c r="E47" s="1145"/>
      <c r="F47" s="1145"/>
      <c r="G47" s="1145"/>
      <c r="H47" s="1145"/>
      <c r="I47" s="1145"/>
      <c r="J47" s="1145"/>
      <c r="K47" s="1145"/>
      <c r="L47" s="1145"/>
      <c r="M47" s="1145"/>
      <c r="N47" s="1145"/>
      <c r="O47" s="1145"/>
      <c r="P47" s="1145"/>
      <c r="Q47" s="1145"/>
      <c r="R47" s="1145"/>
      <c r="S47" s="1145"/>
      <c r="T47" s="1145"/>
      <c r="U47" s="1145"/>
      <c r="V47" s="1145"/>
      <c r="W47" s="1145"/>
      <c r="X47" s="1145"/>
      <c r="Y47" s="59"/>
    </row>
    <row r="48" spans="1:25" ht="24" hidden="1" customHeight="1">
      <c r="A48" s="43"/>
      <c r="B48" s="78"/>
      <c r="C48" s="77"/>
      <c r="D48" s="61"/>
      <c r="E48" s="1145"/>
      <c r="F48" s="1145"/>
      <c r="G48" s="1145"/>
      <c r="H48" s="1145"/>
      <c r="I48" s="1145"/>
      <c r="J48" s="1145"/>
      <c r="K48" s="1145"/>
      <c r="L48" s="1145"/>
      <c r="M48" s="1145"/>
      <c r="N48" s="1145"/>
      <c r="O48" s="1145"/>
      <c r="P48" s="1145"/>
      <c r="Q48" s="1145"/>
      <c r="R48" s="1145"/>
      <c r="S48" s="1145"/>
      <c r="T48" s="1145"/>
      <c r="U48" s="1145"/>
      <c r="V48" s="1145"/>
      <c r="W48" s="1145"/>
      <c r="X48" s="1145"/>
      <c r="Y48" s="59"/>
    </row>
    <row r="49" spans="1:25" ht="51" hidden="1" customHeight="1">
      <c r="A49" s="43"/>
      <c r="B49" s="78"/>
      <c r="C49" s="77"/>
      <c r="D49" s="61"/>
      <c r="E49" s="1145"/>
      <c r="F49" s="1145"/>
      <c r="G49" s="1145"/>
      <c r="H49" s="1145"/>
      <c r="I49" s="1145"/>
      <c r="J49" s="1145"/>
      <c r="K49" s="1145"/>
      <c r="L49" s="1145"/>
      <c r="M49" s="1145"/>
      <c r="N49" s="1145"/>
      <c r="O49" s="1145"/>
      <c r="P49" s="1145"/>
      <c r="Q49" s="1145"/>
      <c r="R49" s="1145"/>
      <c r="S49" s="1145"/>
      <c r="T49" s="1145"/>
      <c r="U49" s="1145"/>
      <c r="V49" s="1145"/>
      <c r="W49" s="1145"/>
      <c r="X49" s="1145"/>
      <c r="Y49" s="59"/>
    </row>
    <row r="50" spans="1:25" ht="15" hidden="1">
      <c r="A50" s="43"/>
      <c r="B50" s="78"/>
      <c r="C50" s="77"/>
      <c r="D50" s="61"/>
      <c r="E50" s="1145"/>
      <c r="F50" s="1145"/>
      <c r="G50" s="1145"/>
      <c r="H50" s="1145"/>
      <c r="I50" s="1145"/>
      <c r="J50" s="1145"/>
      <c r="K50" s="1145"/>
      <c r="L50" s="1145"/>
      <c r="M50" s="1145"/>
      <c r="N50" s="1145"/>
      <c r="O50" s="1145"/>
      <c r="P50" s="1145"/>
      <c r="Q50" s="1145"/>
      <c r="R50" s="1145"/>
      <c r="S50" s="1145"/>
      <c r="T50" s="1145"/>
      <c r="U50" s="1145"/>
      <c r="V50" s="1145"/>
      <c r="W50" s="1145"/>
      <c r="X50" s="1145"/>
      <c r="Y50" s="59"/>
    </row>
    <row r="51" spans="1:25" ht="15" hidden="1">
      <c r="A51" s="43"/>
      <c r="B51" s="78"/>
      <c r="C51" s="77"/>
      <c r="D51" s="61"/>
      <c r="E51" s="1145"/>
      <c r="F51" s="1145"/>
      <c r="G51" s="1145"/>
      <c r="H51" s="1145"/>
      <c r="I51" s="1145"/>
      <c r="J51" s="1145"/>
      <c r="K51" s="1145"/>
      <c r="L51" s="1145"/>
      <c r="M51" s="1145"/>
      <c r="N51" s="1145"/>
      <c r="O51" s="1145"/>
      <c r="P51" s="1145"/>
      <c r="Q51" s="1145"/>
      <c r="R51" s="1145"/>
      <c r="S51" s="1145"/>
      <c r="T51" s="1145"/>
      <c r="U51" s="1145"/>
      <c r="V51" s="1145"/>
      <c r="W51" s="1145"/>
      <c r="X51" s="1145"/>
      <c r="Y51" s="59"/>
    </row>
    <row r="52" spans="1:25" ht="15" hidden="1">
      <c r="A52" s="43"/>
      <c r="B52" s="78"/>
      <c r="C52" s="77"/>
      <c r="D52" s="61"/>
      <c r="E52" s="1145"/>
      <c r="F52" s="1145"/>
      <c r="G52" s="1145"/>
      <c r="H52" s="1145"/>
      <c r="I52" s="1145"/>
      <c r="J52" s="1145"/>
      <c r="K52" s="1145"/>
      <c r="L52" s="1145"/>
      <c r="M52" s="1145"/>
      <c r="N52" s="1145"/>
      <c r="O52" s="1145"/>
      <c r="P52" s="1145"/>
      <c r="Q52" s="1145"/>
      <c r="R52" s="1145"/>
      <c r="S52" s="1145"/>
      <c r="T52" s="1145"/>
      <c r="U52" s="1145"/>
      <c r="V52" s="1145"/>
      <c r="W52" s="1145"/>
      <c r="X52" s="1145"/>
      <c r="Y52" s="59"/>
    </row>
    <row r="53" spans="1:25" ht="15" hidden="1">
      <c r="A53" s="43"/>
      <c r="B53" s="78"/>
      <c r="C53" s="77"/>
      <c r="D53" s="61"/>
      <c r="E53" s="1145"/>
      <c r="F53" s="1145"/>
      <c r="G53" s="1145"/>
      <c r="H53" s="1145"/>
      <c r="I53" s="1145"/>
      <c r="J53" s="1145"/>
      <c r="K53" s="1145"/>
      <c r="L53" s="1145"/>
      <c r="M53" s="1145"/>
      <c r="N53" s="1145"/>
      <c r="O53" s="1145"/>
      <c r="P53" s="1145"/>
      <c r="Q53" s="1145"/>
      <c r="R53" s="1145"/>
      <c r="S53" s="1145"/>
      <c r="T53" s="1145"/>
      <c r="U53" s="1145"/>
      <c r="V53" s="1145"/>
      <c r="W53" s="1145"/>
      <c r="X53" s="1145"/>
      <c r="Y53" s="59"/>
    </row>
    <row r="54" spans="1:25" ht="15" hidden="1">
      <c r="A54" s="43"/>
      <c r="B54" s="78"/>
      <c r="C54" s="77"/>
      <c r="D54" s="61"/>
      <c r="E54" s="1145"/>
      <c r="F54" s="1145"/>
      <c r="G54" s="1145"/>
      <c r="H54" s="1145"/>
      <c r="I54" s="1145"/>
      <c r="J54" s="1145"/>
      <c r="K54" s="1145"/>
      <c r="L54" s="1145"/>
      <c r="M54" s="1145"/>
      <c r="N54" s="1145"/>
      <c r="O54" s="1145"/>
      <c r="P54" s="1145"/>
      <c r="Q54" s="1145"/>
      <c r="R54" s="1145"/>
      <c r="S54" s="1145"/>
      <c r="T54" s="1145"/>
      <c r="U54" s="1145"/>
      <c r="V54" s="1145"/>
      <c r="W54" s="1145"/>
      <c r="X54" s="1145"/>
      <c r="Y54" s="59"/>
    </row>
    <row r="55" spans="1:25" ht="15" hidden="1">
      <c r="A55" s="43"/>
      <c r="B55" s="78"/>
      <c r="C55" s="77"/>
      <c r="D55" s="61"/>
      <c r="E55" s="1145"/>
      <c r="F55" s="1145"/>
      <c r="G55" s="1145"/>
      <c r="H55" s="1145"/>
      <c r="I55" s="1145"/>
      <c r="J55" s="1145"/>
      <c r="K55" s="1145"/>
      <c r="L55" s="1145"/>
      <c r="M55" s="1145"/>
      <c r="N55" s="1145"/>
      <c r="O55" s="1145"/>
      <c r="P55" s="1145"/>
      <c r="Q55" s="1145"/>
      <c r="R55" s="1145"/>
      <c r="S55" s="1145"/>
      <c r="T55" s="1145"/>
      <c r="U55" s="1145"/>
      <c r="V55" s="1145"/>
      <c r="W55" s="1145"/>
      <c r="X55" s="1145"/>
      <c r="Y55" s="59"/>
    </row>
    <row r="56" spans="1:25" ht="25.5" hidden="1" customHeight="1">
      <c r="A56" s="43"/>
      <c r="B56" s="78"/>
      <c r="C56" s="77"/>
      <c r="D56" s="66"/>
      <c r="E56" s="1145"/>
      <c r="F56" s="1145"/>
      <c r="G56" s="1145"/>
      <c r="H56" s="1145"/>
      <c r="I56" s="1145"/>
      <c r="J56" s="1145"/>
      <c r="K56" s="1145"/>
      <c r="L56" s="1145"/>
      <c r="M56" s="1145"/>
      <c r="N56" s="1145"/>
      <c r="O56" s="1145"/>
      <c r="P56" s="1145"/>
      <c r="Q56" s="1145"/>
      <c r="R56" s="1145"/>
      <c r="S56" s="1145"/>
      <c r="T56" s="1145"/>
      <c r="U56" s="1145"/>
      <c r="V56" s="1145"/>
      <c r="W56" s="1145"/>
      <c r="X56" s="1145"/>
      <c r="Y56" s="59"/>
    </row>
    <row r="57" spans="1:25" ht="15" hidden="1">
      <c r="A57" s="43"/>
      <c r="B57" s="78"/>
      <c r="C57" s="77"/>
      <c r="D57" s="66"/>
      <c r="E57" s="1145"/>
      <c r="F57" s="1145"/>
      <c r="G57" s="1145"/>
      <c r="H57" s="1145"/>
      <c r="I57" s="1145"/>
      <c r="J57" s="1145"/>
      <c r="K57" s="1145"/>
      <c r="L57" s="1145"/>
      <c r="M57" s="1145"/>
      <c r="N57" s="1145"/>
      <c r="O57" s="1145"/>
      <c r="P57" s="1145"/>
      <c r="Q57" s="1145"/>
      <c r="R57" s="1145"/>
      <c r="S57" s="1145"/>
      <c r="T57" s="1145"/>
      <c r="U57" s="1145"/>
      <c r="V57" s="1145"/>
      <c r="W57" s="1145"/>
      <c r="X57" s="1145"/>
      <c r="Y57" s="59"/>
    </row>
    <row r="58" spans="1:25" ht="15" hidden="1" customHeight="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46"/>
      <c r="F59" s="1146"/>
      <c r="G59" s="1146"/>
      <c r="H59" s="1139"/>
      <c r="I59" s="1140"/>
      <c r="J59" s="1140"/>
      <c r="K59" s="1140"/>
      <c r="L59" s="1140"/>
      <c r="M59" s="1140"/>
      <c r="N59" s="1140"/>
      <c r="O59" s="1140"/>
      <c r="P59" s="1140"/>
      <c r="Q59" s="1140"/>
      <c r="R59" s="1140"/>
      <c r="S59" s="1140"/>
      <c r="T59" s="1140"/>
      <c r="U59" s="1140"/>
      <c r="V59" s="1140"/>
      <c r="W59" s="1140"/>
      <c r="X59" s="1140"/>
      <c r="Y59" s="59"/>
    </row>
    <row r="60" spans="1:25" ht="15" hidden="1" customHeight="1">
      <c r="A60" s="43"/>
      <c r="B60" s="78"/>
      <c r="C60" s="77"/>
      <c r="D60" s="61"/>
      <c r="E60" s="1142"/>
      <c r="F60" s="1142"/>
      <c r="G60" s="1142"/>
      <c r="H60" s="1144"/>
      <c r="I60" s="1144"/>
      <c r="J60" s="1144"/>
      <c r="K60" s="1144"/>
      <c r="L60" s="1144"/>
      <c r="M60" s="1144"/>
      <c r="N60" s="1144"/>
      <c r="O60" s="1144"/>
      <c r="P60" s="1144"/>
      <c r="Q60" s="1144"/>
      <c r="R60" s="1144"/>
      <c r="S60" s="1144"/>
      <c r="T60" s="1144"/>
      <c r="U60" s="1144"/>
      <c r="V60" s="1144"/>
      <c r="W60" s="1144"/>
      <c r="X60" s="1144"/>
      <c r="Y60" s="59"/>
    </row>
    <row r="61" spans="1:25" ht="15" hidden="1">
      <c r="A61" s="43"/>
      <c r="B61" s="78"/>
      <c r="C61" s="77"/>
      <c r="D61" s="61"/>
      <c r="E61" s="70"/>
      <c r="F61" s="68"/>
      <c r="G61" s="69"/>
      <c r="H61" s="1144"/>
      <c r="I61" s="1144"/>
      <c r="J61" s="1144"/>
      <c r="K61" s="1144"/>
      <c r="L61" s="1144"/>
      <c r="M61" s="1144"/>
      <c r="N61" s="1144"/>
      <c r="O61" s="1144"/>
      <c r="P61" s="1144"/>
      <c r="Q61" s="1144"/>
      <c r="R61" s="1144"/>
      <c r="S61" s="1144"/>
      <c r="T61" s="1144"/>
      <c r="U61" s="1144"/>
      <c r="V61" s="1144"/>
      <c r="W61" s="1144"/>
      <c r="X61" s="114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48"/>
      <c r="V70" s="448"/>
      <c r="W70" s="448"/>
      <c r="X70" s="448"/>
      <c r="Y70" s="59"/>
    </row>
    <row r="71" spans="1:25" ht="15" hidden="1">
      <c r="A71" s="43"/>
      <c r="B71" s="78"/>
      <c r="C71" s="77"/>
      <c r="D71" s="61"/>
      <c r="E71" s="1131" t="s">
        <v>586</v>
      </c>
      <c r="F71" s="1131"/>
      <c r="G71" s="1131"/>
      <c r="H71" s="1131"/>
      <c r="I71" s="1131"/>
      <c r="J71" s="1131"/>
      <c r="K71" s="1131"/>
      <c r="L71" s="1131"/>
      <c r="M71" s="1131"/>
      <c r="N71" s="1131"/>
      <c r="O71" s="1131"/>
      <c r="P71" s="1131"/>
      <c r="Q71" s="1131"/>
      <c r="R71" s="1131"/>
      <c r="S71" s="1131"/>
      <c r="T71" s="1131"/>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42"/>
      <c r="F82" s="1142"/>
      <c r="G82" s="1142"/>
      <c r="H82" s="1139"/>
      <c r="I82" s="1140"/>
      <c r="J82" s="1140"/>
      <c r="K82" s="1140"/>
      <c r="L82" s="1140"/>
      <c r="M82" s="1140"/>
      <c r="N82" s="1140"/>
      <c r="O82" s="1140"/>
      <c r="P82" s="1140"/>
      <c r="Q82" s="1140"/>
      <c r="R82" s="1140"/>
      <c r="S82" s="1140"/>
      <c r="T82" s="1140"/>
      <c r="U82" s="1140"/>
      <c r="V82" s="1140"/>
      <c r="W82" s="1140"/>
      <c r="X82" s="1140"/>
      <c r="Y82" s="59"/>
    </row>
    <row r="83" spans="1:25" ht="15" hidden="1" customHeight="1">
      <c r="A83" s="43"/>
      <c r="B83" s="78"/>
      <c r="C83" s="77"/>
      <c r="D83" s="61"/>
      <c r="Y83" s="59"/>
    </row>
    <row r="84" spans="1:25" ht="15" hidden="1" customHeight="1">
      <c r="A84" s="43"/>
      <c r="B84" s="78"/>
      <c r="C84" s="77"/>
      <c r="D84" s="61"/>
      <c r="E84" s="70"/>
      <c r="F84" s="68"/>
      <c r="G84" s="69"/>
      <c r="H84" s="1144"/>
      <c r="I84" s="1144"/>
      <c r="J84" s="1144"/>
      <c r="K84" s="1144"/>
      <c r="L84" s="1144"/>
      <c r="M84" s="1144"/>
      <c r="N84" s="1144"/>
      <c r="O84" s="1144"/>
      <c r="P84" s="1144"/>
      <c r="Q84" s="1144"/>
      <c r="R84" s="1144"/>
      <c r="S84" s="1144"/>
      <c r="T84" s="1144"/>
      <c r="U84" s="1144"/>
      <c r="V84" s="1144"/>
      <c r="W84" s="1144"/>
      <c r="X84" s="114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3" t="s">
        <v>235</v>
      </c>
      <c r="F98" s="1143"/>
      <c r="G98" s="1143"/>
      <c r="H98" s="1143"/>
      <c r="I98" s="1143"/>
      <c r="J98" s="1143"/>
      <c r="K98" s="1143"/>
      <c r="L98" s="1143"/>
      <c r="M98" s="1143"/>
      <c r="N98" s="1143"/>
      <c r="O98" s="1143"/>
      <c r="P98" s="1143"/>
      <c r="Q98" s="1143"/>
      <c r="R98" s="1143"/>
      <c r="S98" s="1143"/>
      <c r="T98" s="1143"/>
      <c r="U98" s="1143"/>
      <c r="V98" s="1143"/>
      <c r="W98" s="1143"/>
      <c r="X98" s="114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1" t="s">
        <v>234</v>
      </c>
      <c r="G100" s="1141"/>
      <c r="H100" s="1141"/>
      <c r="I100" s="1141"/>
      <c r="J100" s="1141"/>
      <c r="K100" s="1141"/>
      <c r="L100" s="1141"/>
      <c r="M100" s="1141"/>
      <c r="N100" s="1141"/>
      <c r="O100" s="1141"/>
      <c r="P100" s="1141"/>
      <c r="Q100" s="1141"/>
      <c r="R100" s="1141"/>
      <c r="S100" s="1141"/>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1" t="s">
        <v>233</v>
      </c>
      <c r="G102" s="1141"/>
      <c r="H102" s="1141"/>
      <c r="I102" s="1141"/>
      <c r="J102" s="1141"/>
      <c r="K102" s="1141"/>
      <c r="L102" s="1141"/>
      <c r="M102" s="1141"/>
      <c r="N102" s="1141"/>
      <c r="O102" s="1141"/>
      <c r="P102" s="1141"/>
      <c r="Q102" s="1141"/>
      <c r="R102" s="1141"/>
      <c r="S102" s="1141"/>
      <c r="T102" s="1141"/>
      <c r="U102" s="1141"/>
      <c r="V102" s="1141"/>
      <c r="W102" s="1141"/>
      <c r="X102" s="114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1" t="s">
        <v>491</v>
      </c>
      <c r="G2" s="1202"/>
      <c r="H2" s="1203"/>
      <c r="I2" s="434"/>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24.12.2020</v>
      </c>
      <c r="I7" s="196" t="s">
        <v>493</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05"/>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5"/>
      <c r="B11" s="1205">
        <v>1</v>
      </c>
      <c r="C11" s="342"/>
      <c r="D11" s="342"/>
      <c r="F11" s="333" t="str">
        <f>"4."&amp;mergeValue(A11) &amp;"."&amp;mergeValue(B11)</f>
        <v>4.1.1</v>
      </c>
      <c r="G11" s="323" t="s">
        <v>592</v>
      </c>
      <c r="H11" s="316" t="str">
        <f>IF(region_name="","",region_name)</f>
        <v>Ростовская область</v>
      </c>
      <c r="I11" s="196" t="s">
        <v>499</v>
      </c>
      <c r="J11" s="332"/>
      <c r="K11" s="214"/>
      <c r="L11" s="214"/>
      <c r="M11" s="214"/>
      <c r="N11" s="214"/>
      <c r="O11" s="214"/>
      <c r="P11" s="214"/>
      <c r="Q11" s="214"/>
      <c r="R11" s="214"/>
      <c r="S11" s="214"/>
      <c r="T11" s="214"/>
    </row>
    <row r="12" spans="1:20" s="190" customFormat="1" ht="22.5">
      <c r="A12" s="1205"/>
      <c r="B12" s="1205"/>
      <c r="C12" s="1205">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05"/>
      <c r="B13" s="1205"/>
      <c r="C13" s="1205"/>
      <c r="D13" s="342">
        <v>1</v>
      </c>
      <c r="F13" s="333" t="str">
        <f>"4."&amp;mergeValue(A13) &amp;"."&amp;mergeValue(B13)&amp;"."&amp;mergeValue(C13)&amp;"."&amp;mergeValue(D13)</f>
        <v>4.1.1.1.1</v>
      </c>
      <c r="G13" s="418" t="s">
        <v>498</v>
      </c>
      <c r="H13" s="316"/>
      <c r="I13" s="1206" t="s">
        <v>591</v>
      </c>
      <c r="J13" s="332"/>
      <c r="K13" s="214"/>
      <c r="L13" s="214"/>
      <c r="M13" s="214"/>
      <c r="N13" s="214"/>
      <c r="O13" s="214"/>
      <c r="P13" s="214"/>
      <c r="Q13" s="214"/>
      <c r="R13" s="214"/>
      <c r="S13" s="214"/>
      <c r="T13" s="214"/>
    </row>
    <row r="14" spans="1:20" s="190" customFormat="1" ht="18.75">
      <c r="A14" s="1205"/>
      <c r="B14" s="1205"/>
      <c r="C14" s="1205"/>
      <c r="D14" s="342"/>
      <c r="F14" s="336"/>
      <c r="G14" s="150" t="s">
        <v>4</v>
      </c>
      <c r="H14" s="341"/>
      <c r="I14" s="1206"/>
      <c r="J14" s="332"/>
      <c r="K14" s="214"/>
      <c r="L14" s="214"/>
      <c r="M14" s="214"/>
      <c r="N14" s="214"/>
      <c r="O14" s="214"/>
      <c r="P14" s="214"/>
      <c r="Q14" s="214"/>
      <c r="R14" s="214"/>
      <c r="S14" s="214"/>
      <c r="T14" s="214"/>
    </row>
    <row r="15" spans="1:20" s="190" customFormat="1" ht="18.75">
      <c r="A15" s="1205"/>
      <c r="B15" s="1205"/>
      <c r="C15" s="342"/>
      <c r="D15" s="342"/>
      <c r="F15" s="419"/>
      <c r="G15" s="195" t="s">
        <v>403</v>
      </c>
      <c r="H15" s="420"/>
      <c r="I15" s="421"/>
      <c r="J15" s="332"/>
      <c r="K15" s="214"/>
      <c r="L15" s="214"/>
      <c r="M15" s="214"/>
      <c r="N15" s="214"/>
      <c r="O15" s="214"/>
      <c r="P15" s="214"/>
      <c r="Q15" s="214"/>
      <c r="R15" s="214"/>
      <c r="S15" s="214"/>
      <c r="T15" s="214"/>
    </row>
    <row r="16" spans="1:20" s="190" customFormat="1" ht="18.75">
      <c r="A16" s="1205"/>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33" t="s">
        <v>686</v>
      </c>
      <c r="M5" s="1233"/>
      <c r="N5" s="1233"/>
      <c r="O5" s="1233"/>
      <c r="P5" s="1233"/>
      <c r="Q5" s="1233"/>
      <c r="R5" s="1233"/>
      <c r="S5" s="1233"/>
      <c r="T5" s="1233"/>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51" t="str">
        <f>IF(NameOrPr_ch="",IF(NameOrPr="","",NameOrPr),NameOrPr_ch)</f>
        <v>Региональная служба по тарифам Ростовской области</v>
      </c>
      <c r="P7" s="1252"/>
      <c r="Q7" s="1252"/>
      <c r="R7" s="1252"/>
      <c r="S7" s="1252"/>
      <c r="T7" s="1253"/>
      <c r="U7" s="667"/>
      <c r="Y7" s="1013"/>
      <c r="Z7" s="505"/>
      <c r="AA7" s="505"/>
      <c r="AB7" s="505"/>
      <c r="AC7" s="505"/>
    </row>
    <row r="8" spans="1:29" s="570" customFormat="1" ht="18.75">
      <c r="A8" s="590"/>
      <c r="B8" s="590"/>
      <c r="C8" s="590"/>
      <c r="D8" s="590"/>
      <c r="E8" s="590"/>
      <c r="F8" s="590"/>
      <c r="G8" s="590"/>
      <c r="H8" s="590"/>
      <c r="L8" s="499"/>
      <c r="M8" s="617" t="s">
        <v>596</v>
      </c>
      <c r="N8" s="666"/>
      <c r="O8" s="1251" t="str">
        <f>IF(datePr_ch="",IF(datePr="","",datePr),datePr_ch)</f>
        <v>25.11.2020</v>
      </c>
      <c r="P8" s="1252"/>
      <c r="Q8" s="1252"/>
      <c r="R8" s="1252"/>
      <c r="S8" s="1252"/>
      <c r="T8" s="1253"/>
      <c r="U8" s="667"/>
      <c r="Y8" s="1013"/>
      <c r="Z8" s="590"/>
      <c r="AA8" s="590"/>
      <c r="AB8" s="590"/>
      <c r="AC8" s="590"/>
    </row>
    <row r="9" spans="1:29" s="491" customFormat="1" ht="18.75">
      <c r="A9" s="505"/>
      <c r="B9" s="505"/>
      <c r="C9" s="505"/>
      <c r="D9" s="505"/>
      <c r="E9" s="505"/>
      <c r="F9" s="505"/>
      <c r="G9" s="505"/>
      <c r="H9" s="505"/>
      <c r="L9" s="552"/>
      <c r="M9" s="617" t="s">
        <v>595</v>
      </c>
      <c r="N9" s="666"/>
      <c r="O9" s="1251" t="str">
        <f>IF(numberPr_ch="",IF(numberPr="","",numberPr),numberPr_ch)</f>
        <v>47/40</v>
      </c>
      <c r="P9" s="1252"/>
      <c r="Q9" s="1252"/>
      <c r="R9" s="1252"/>
      <c r="S9" s="1252"/>
      <c r="T9" s="1253"/>
      <c r="U9" s="667"/>
      <c r="Y9" s="1013"/>
      <c r="Z9" s="505"/>
      <c r="AA9" s="505"/>
      <c r="AB9" s="505"/>
      <c r="AC9" s="505"/>
    </row>
    <row r="10" spans="1:29" s="491" customFormat="1" ht="18.75">
      <c r="A10" s="505"/>
      <c r="B10" s="505"/>
      <c r="C10" s="505"/>
      <c r="D10" s="505"/>
      <c r="E10" s="505"/>
      <c r="F10" s="505"/>
      <c r="G10" s="505"/>
      <c r="H10" s="505"/>
      <c r="L10" s="552"/>
      <c r="M10" s="617" t="s">
        <v>501</v>
      </c>
      <c r="N10" s="666"/>
      <c r="O10" s="1251" t="str">
        <f>IF(IstPub_ch="",IF(IstPub="","",IstPub),IstPub_ch)</f>
        <v>www.rst.donland.ru</v>
      </c>
      <c r="P10" s="1252"/>
      <c r="Q10" s="1252"/>
      <c r="R10" s="1252"/>
      <c r="S10" s="1252"/>
      <c r="T10" s="1253"/>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34"/>
      <c r="M12" s="1234"/>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50"/>
      <c r="R13" s="1250"/>
      <c r="S13" s="1250"/>
      <c r="T13" s="1250"/>
      <c r="U13" s="1250"/>
      <c r="V13" s="1250"/>
    </row>
    <row r="14" spans="1:29">
      <c r="J14" s="481"/>
      <c r="K14" s="481"/>
      <c r="L14" s="1153" t="s">
        <v>454</v>
      </c>
      <c r="M14" s="1153"/>
      <c r="N14" s="1153"/>
      <c r="O14" s="1153"/>
      <c r="P14" s="1153"/>
      <c r="Q14" s="1153"/>
      <c r="R14" s="1153"/>
      <c r="S14" s="1153"/>
      <c r="T14" s="1153"/>
      <c r="U14" s="1153"/>
      <c r="V14" s="1153"/>
      <c r="W14" s="1153"/>
      <c r="X14" s="1153" t="s">
        <v>455</v>
      </c>
    </row>
    <row r="15" spans="1:29" ht="14.25" customHeight="1">
      <c r="J15" s="481"/>
      <c r="K15" s="481"/>
      <c r="L15" s="1217" t="s">
        <v>92</v>
      </c>
      <c r="M15" s="1217" t="s">
        <v>626</v>
      </c>
      <c r="N15" s="534"/>
      <c r="O15" s="1217" t="s">
        <v>627</v>
      </c>
      <c r="P15" s="1271" t="s">
        <v>628</v>
      </c>
      <c r="Q15" s="1271" t="s">
        <v>641</v>
      </c>
      <c r="R15" s="1271"/>
      <c r="S15" s="1271"/>
      <c r="T15" s="1271"/>
      <c r="U15" s="1271"/>
      <c r="V15" s="1217" t="s">
        <v>341</v>
      </c>
      <c r="W15" s="1249" t="s">
        <v>275</v>
      </c>
      <c r="X15" s="1153"/>
    </row>
    <row r="16" spans="1:29" s="523" customFormat="1" ht="25.5" customHeight="1">
      <c r="A16" s="585"/>
      <c r="B16" s="585"/>
      <c r="C16" s="585"/>
      <c r="D16" s="585"/>
      <c r="E16" s="585"/>
      <c r="F16" s="585"/>
      <c r="G16" s="591"/>
      <c r="H16" s="591"/>
      <c r="I16" s="531"/>
      <c r="J16" s="529"/>
      <c r="K16" s="529"/>
      <c r="L16" s="1217"/>
      <c r="M16" s="1217"/>
      <c r="N16" s="534"/>
      <c r="O16" s="1217"/>
      <c r="P16" s="1271"/>
      <c r="Q16" s="1271" t="s">
        <v>679</v>
      </c>
      <c r="R16" s="1271"/>
      <c r="S16" s="1260" t="s">
        <v>654</v>
      </c>
      <c r="T16" s="1260"/>
      <c r="U16" s="1260"/>
      <c r="V16" s="1217"/>
      <c r="W16" s="1249"/>
      <c r="X16" s="1153"/>
      <c r="Y16" s="1008"/>
      <c r="Z16" s="585"/>
      <c r="AA16" s="585"/>
      <c r="AB16" s="585"/>
      <c r="AC16" s="585"/>
    </row>
    <row r="17" spans="1:29" ht="14.25" customHeight="1">
      <c r="J17" s="481"/>
      <c r="K17" s="481"/>
      <c r="L17" s="1217"/>
      <c r="M17" s="1217"/>
      <c r="N17" s="534"/>
      <c r="O17" s="1217"/>
      <c r="P17" s="1271"/>
      <c r="Q17" s="534" t="s">
        <v>677</v>
      </c>
      <c r="R17" s="534" t="s">
        <v>678</v>
      </c>
      <c r="S17" s="536" t="s">
        <v>274</v>
      </c>
      <c r="T17" s="1262" t="s">
        <v>273</v>
      </c>
      <c r="U17" s="1262"/>
      <c r="V17" s="1217"/>
      <c r="W17" s="1249"/>
      <c r="X17" s="1153"/>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72">
        <f t="shared" ca="1" si="0"/>
        <v>8</v>
      </c>
      <c r="U18" s="1272"/>
      <c r="V18" s="487">
        <f ca="1">OFFSET(V18,0,-2)+1</f>
        <v>9</v>
      </c>
      <c r="W18" s="523"/>
      <c r="X18" s="487">
        <f ca="1">OFFSET(X18,0,-2)+1</f>
        <v>10</v>
      </c>
    </row>
    <row r="19" spans="1:29" ht="22.5">
      <c r="A19" s="1236">
        <v>1</v>
      </c>
      <c r="B19" s="980"/>
      <c r="C19" s="980"/>
      <c r="D19" s="980"/>
      <c r="E19" s="980"/>
      <c r="F19" s="980"/>
      <c r="G19" s="981"/>
      <c r="H19" s="981"/>
      <c r="I19" s="983"/>
      <c r="J19" s="975"/>
      <c r="K19" s="975"/>
      <c r="L19" s="593">
        <f>mergeValue(A19)</f>
        <v>1</v>
      </c>
      <c r="M19" s="641" t="s">
        <v>20</v>
      </c>
      <c r="N19" s="580"/>
      <c r="O19" s="1248"/>
      <c r="P19" s="1248"/>
      <c r="Q19" s="1248"/>
      <c r="R19" s="1248"/>
      <c r="S19" s="1248"/>
      <c r="T19" s="1248"/>
      <c r="U19" s="1248"/>
      <c r="V19" s="1248"/>
      <c r="W19" s="1248"/>
      <c r="X19" s="581" t="s">
        <v>476</v>
      </c>
    </row>
    <row r="20" spans="1:29" ht="22.5">
      <c r="A20" s="1236"/>
      <c r="B20" s="1236">
        <v>1</v>
      </c>
      <c r="C20" s="980"/>
      <c r="D20" s="980"/>
      <c r="E20" s="980"/>
      <c r="F20" s="980"/>
      <c r="G20" s="985"/>
      <c r="H20" s="982"/>
      <c r="I20" s="987"/>
      <c r="J20" s="972"/>
      <c r="K20" s="971"/>
      <c r="L20" s="593" t="str">
        <f>mergeValue(A20) &amp;"."&amp; mergeValue(B20)</f>
        <v>1.1</v>
      </c>
      <c r="M20" s="546" t="s">
        <v>16</v>
      </c>
      <c r="N20" s="580"/>
      <c r="O20" s="1248"/>
      <c r="P20" s="1248"/>
      <c r="Q20" s="1248"/>
      <c r="R20" s="1248"/>
      <c r="S20" s="1248"/>
      <c r="T20" s="1248"/>
      <c r="U20" s="1248"/>
      <c r="V20" s="1248"/>
      <c r="W20" s="1248"/>
      <c r="X20" s="581" t="s">
        <v>477</v>
      </c>
    </row>
    <row r="21" spans="1:29" ht="22.5">
      <c r="A21" s="1236"/>
      <c r="B21" s="1236"/>
      <c r="C21" s="1236">
        <v>1</v>
      </c>
      <c r="D21" s="980"/>
      <c r="E21" s="980"/>
      <c r="F21" s="980"/>
      <c r="G21" s="985"/>
      <c r="H21" s="982"/>
      <c r="I21" s="988"/>
      <c r="J21" s="972"/>
      <c r="K21" s="971"/>
      <c r="L21" s="593" t="str">
        <f>mergeValue(A21) &amp;"."&amp; mergeValue(B21)&amp;"."&amp; mergeValue(C21)</f>
        <v>1.1.1</v>
      </c>
      <c r="M21" s="547" t="s">
        <v>7</v>
      </c>
      <c r="N21" s="580"/>
      <c r="O21" s="1248"/>
      <c r="P21" s="1248"/>
      <c r="Q21" s="1248"/>
      <c r="R21" s="1248"/>
      <c r="S21" s="1248"/>
      <c r="T21" s="1248"/>
      <c r="U21" s="1248"/>
      <c r="V21" s="1248"/>
      <c r="W21" s="1248"/>
      <c r="X21" s="581" t="s">
        <v>633</v>
      </c>
    </row>
    <row r="22" spans="1:29">
      <c r="A22" s="1236"/>
      <c r="B22" s="1236"/>
      <c r="C22" s="1236"/>
      <c r="D22" s="1236">
        <v>1</v>
      </c>
      <c r="E22" s="980"/>
      <c r="F22" s="980"/>
      <c r="G22" s="985"/>
      <c r="H22" s="982"/>
      <c r="I22" s="988"/>
      <c r="J22" s="986"/>
      <c r="K22" s="971"/>
      <c r="L22" s="593" t="str">
        <f>mergeValue(A22) &amp;"."&amp; mergeValue(B22)&amp;"."&amp; mergeValue(C22)&amp;"."&amp; mergeValue(D22)</f>
        <v>1.1.1.1</v>
      </c>
      <c r="M22" s="548" t="s">
        <v>22</v>
      </c>
      <c r="N22" s="580"/>
      <c r="O22" s="1248"/>
      <c r="P22" s="1248"/>
      <c r="Q22" s="1248"/>
      <c r="R22" s="1248"/>
      <c r="S22" s="1248"/>
      <c r="T22" s="1248"/>
      <c r="U22" s="1248"/>
      <c r="V22" s="1248"/>
      <c r="W22" s="1248"/>
      <c r="X22" s="1020" t="s">
        <v>687</v>
      </c>
    </row>
    <row r="23" spans="1:29" ht="42.95" customHeight="1">
      <c r="A23" s="1236"/>
      <c r="B23" s="1236"/>
      <c r="C23" s="1236"/>
      <c r="D23" s="1236"/>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100"/>
      <c r="T23" s="650" t="s">
        <v>85</v>
      </c>
      <c r="U23" s="1098"/>
      <c r="V23" s="774" t="s">
        <v>85</v>
      </c>
      <c r="W23" s="839"/>
      <c r="X23" s="1207" t="s">
        <v>688</v>
      </c>
      <c r="Y23" s="1008" t="str">
        <f>strCheckDateTwo(N23:W23)</f>
        <v/>
      </c>
    </row>
    <row r="24" spans="1:29" hidden="1">
      <c r="A24" s="1236"/>
      <c r="B24" s="1236"/>
      <c r="C24" s="1236"/>
      <c r="D24" s="1236"/>
      <c r="E24" s="980"/>
      <c r="F24" s="980"/>
      <c r="G24" s="985"/>
      <c r="H24" s="982"/>
      <c r="I24" s="988"/>
      <c r="J24" s="986"/>
      <c r="K24" s="976"/>
      <c r="L24" s="631"/>
      <c r="M24" s="561"/>
      <c r="N24" s="646"/>
      <c r="O24" s="646"/>
      <c r="P24" s="646"/>
      <c r="Q24" s="646"/>
      <c r="R24" s="584" t="str">
        <f>S23 &amp; "-" &amp; U23</f>
        <v>-</v>
      </c>
      <c r="S24" s="512"/>
      <c r="T24" s="586"/>
      <c r="U24" s="512"/>
      <c r="V24" s="646"/>
      <c r="W24" s="838"/>
      <c r="X24" s="1208"/>
    </row>
    <row r="25" spans="1:29" ht="15" customHeight="1">
      <c r="A25" s="1236"/>
      <c r="B25" s="1236"/>
      <c r="C25" s="1236"/>
      <c r="D25" s="1236"/>
      <c r="E25" s="980"/>
      <c r="F25" s="980"/>
      <c r="G25" s="985"/>
      <c r="H25" s="982"/>
      <c r="I25" s="988"/>
      <c r="J25" s="986"/>
      <c r="K25" s="976"/>
      <c r="L25" s="538"/>
      <c r="M25" s="551" t="s">
        <v>5</v>
      </c>
      <c r="N25" s="549"/>
      <c r="O25" s="545"/>
      <c r="P25" s="545"/>
      <c r="Q25" s="545"/>
      <c r="R25" s="545"/>
      <c r="S25" s="573"/>
      <c r="T25" s="564"/>
      <c r="U25" s="563"/>
      <c r="V25" s="549"/>
      <c r="W25" s="549"/>
      <c r="X25" s="1209"/>
    </row>
    <row r="26" spans="1:29" s="475" customFormat="1" ht="15" customHeight="1">
      <c r="A26" s="1236"/>
      <c r="B26" s="1236"/>
      <c r="C26" s="1236"/>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36"/>
      <c r="B27" s="1236"/>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36"/>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200" t="s">
        <v>689</v>
      </c>
      <c r="N31" s="1200"/>
      <c r="O31" s="1200"/>
      <c r="P31" s="1200"/>
      <c r="Q31" s="1200"/>
      <c r="R31" s="1200"/>
      <c r="S31" s="1200"/>
      <c r="T31" s="1200"/>
      <c r="U31" s="1200"/>
      <c r="V31" s="1200"/>
      <c r="W31" s="1200"/>
      <c r="X31" s="1200"/>
      <c r="Y31" s="1099"/>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1" t="s">
        <v>491</v>
      </c>
      <c r="G2" s="1202"/>
      <c r="H2" s="1203"/>
      <c r="I2" s="434"/>
    </row>
    <row r="3" spans="1:20" ht="3" customHeight="1"/>
    <row r="4" spans="1:20" s="190" customFormat="1" ht="11.25">
      <c r="A4" s="214"/>
      <c r="B4" s="214"/>
      <c r="C4" s="214"/>
      <c r="D4" s="214"/>
      <c r="F4" s="1153" t="s">
        <v>454</v>
      </c>
      <c r="G4" s="1153"/>
      <c r="H4" s="1153"/>
      <c r="I4" s="1204"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24.12.2020</v>
      </c>
      <c r="I7" s="196" t="s">
        <v>493</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494</v>
      </c>
      <c r="H8" s="316" t="str">
        <f>IF('Перечень тарифов'!R21="","наименование отсутствует","" &amp; 'Перечень тарифов'!R21 &amp; "")</f>
        <v>наименование отсутствует</v>
      </c>
      <c r="I8" s="196" t="s">
        <v>590</v>
      </c>
      <c r="J8" s="332"/>
      <c r="K8" s="214"/>
      <c r="L8" s="214"/>
      <c r="M8" s="214"/>
      <c r="N8" s="214"/>
      <c r="O8" s="214"/>
      <c r="P8" s="214"/>
      <c r="Q8" s="214"/>
      <c r="R8" s="214"/>
      <c r="S8" s="214"/>
      <c r="T8" s="214"/>
    </row>
    <row r="9" spans="1:20" s="190" customFormat="1" ht="22.5">
      <c r="A9" s="1205"/>
      <c r="B9" s="214"/>
      <c r="C9" s="214"/>
      <c r="D9" s="214"/>
      <c r="F9" s="333" t="str">
        <f>"3." &amp;mergeValue(A9)</f>
        <v>3.1</v>
      </c>
      <c r="G9" s="415" t="s">
        <v>495</v>
      </c>
      <c r="H9" s="316" t="str">
        <f>IF('Перечень тарифов'!F21="","наименование отсутствует","" &amp; 'Перечень тарифов'!F21 &amp; "")</f>
        <v>Передача. Тепловая энергия</v>
      </c>
      <c r="I9" s="196" t="s">
        <v>588</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05"/>
      <c r="B11" s="1205">
        <v>1</v>
      </c>
      <c r="C11" s="439"/>
      <c r="D11" s="439"/>
      <c r="F11" s="333" t="str">
        <f>"4."&amp;mergeValue(A11) &amp;"."&amp;mergeValue(B11)</f>
        <v>4.1.1</v>
      </c>
      <c r="G11" s="323" t="s">
        <v>592</v>
      </c>
      <c r="H11" s="316" t="str">
        <f>IF(region_name="","",region_name)</f>
        <v>Ростовская область</v>
      </c>
      <c r="I11" s="196" t="s">
        <v>499</v>
      </c>
      <c r="J11" s="332"/>
      <c r="K11" s="214"/>
      <c r="L11" s="214"/>
      <c r="M11" s="214"/>
      <c r="N11" s="214"/>
      <c r="O11" s="214"/>
      <c r="P11" s="214"/>
      <c r="Q11" s="214"/>
      <c r="R11" s="214"/>
      <c r="S11" s="214"/>
      <c r="T11" s="214"/>
    </row>
    <row r="12" spans="1:20" s="190" customFormat="1" ht="22.5">
      <c r="A12" s="1205"/>
      <c r="B12" s="1205"/>
      <c r="C12" s="1205">
        <v>1</v>
      </c>
      <c r="D12" s="439"/>
      <c r="F12" s="333" t="str">
        <f>"4."&amp;mergeValue(A12) &amp;"."&amp;mergeValue(B12)&amp;"."&amp;mergeValue(C12)</f>
        <v>4.1.1.1</v>
      </c>
      <c r="G12" s="339" t="s">
        <v>497</v>
      </c>
      <c r="H12" s="316" t="str">
        <f>IF(Территории!H13="","","" &amp; Территории!H13 &amp; "")</f>
        <v>Город Волгодонск</v>
      </c>
      <c r="I12" s="196" t="s">
        <v>500</v>
      </c>
      <c r="J12" s="332"/>
      <c r="K12" s="214"/>
      <c r="L12" s="214"/>
      <c r="M12" s="214"/>
      <c r="N12" s="214"/>
      <c r="O12" s="214"/>
      <c r="P12" s="214"/>
      <c r="Q12" s="214"/>
      <c r="R12" s="214"/>
      <c r="S12" s="214"/>
      <c r="T12" s="214"/>
    </row>
    <row r="13" spans="1:20" s="190" customFormat="1" ht="56.25">
      <c r="A13" s="1205"/>
      <c r="B13" s="1205"/>
      <c r="C13" s="1205"/>
      <c r="D13" s="439">
        <v>1</v>
      </c>
      <c r="F13" s="333" t="str">
        <f>"4."&amp;mergeValue(A13) &amp;"."&amp;mergeValue(B13)&amp;"."&amp;mergeValue(C13)&amp;"."&amp;mergeValue(D13)</f>
        <v>4.1.1.1.1</v>
      </c>
      <c r="G13" s="418" t="s">
        <v>498</v>
      </c>
      <c r="H13" s="316" t="str">
        <f>IF(Территории!R14="","","" &amp; Территории!R14 &amp; "")</f>
        <v>Город Волгодонск (60712000)</v>
      </c>
      <c r="I13" s="1106" t="s">
        <v>591</v>
      </c>
      <c r="J13" s="332"/>
      <c r="K13" s="214"/>
      <c r="L13" s="214"/>
      <c r="M13" s="214"/>
      <c r="N13" s="214"/>
      <c r="O13" s="214"/>
      <c r="P13" s="214"/>
      <c r="Q13" s="214"/>
      <c r="R13" s="214"/>
      <c r="S13" s="214"/>
      <c r="T13" s="214"/>
    </row>
    <row r="14" spans="1:20" s="325" customFormat="1" ht="3" customHeight="1">
      <c r="A14" s="326"/>
      <c r="B14" s="326"/>
      <c r="C14" s="326"/>
      <c r="D14" s="326"/>
      <c r="F14" s="324"/>
      <c r="G14" s="416"/>
      <c r="H14" s="417"/>
      <c r="I14" s="226"/>
      <c r="J14" s="326"/>
      <c r="K14" s="326"/>
      <c r="L14" s="326"/>
      <c r="M14" s="326"/>
      <c r="N14" s="326"/>
      <c r="O14" s="326"/>
      <c r="P14" s="326"/>
      <c r="Q14" s="326"/>
      <c r="R14" s="326"/>
      <c r="S14" s="326"/>
      <c r="T14" s="326"/>
    </row>
    <row r="15" spans="1:20" s="325" customFormat="1" ht="15" customHeight="1">
      <c r="A15" s="326"/>
      <c r="B15" s="326"/>
      <c r="C15" s="326"/>
      <c r="D15" s="326"/>
      <c r="F15" s="324"/>
      <c r="G15" s="1200" t="s">
        <v>593</v>
      </c>
      <c r="H15" s="1200"/>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5"/>
  <sheetViews>
    <sheetView showGridLines="0" topLeftCell="C4" zoomScaleNormal="100" workbookViewId="0">
      <selection activeCell="E19" sqref="E19:F1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33" t="s">
        <v>730</v>
      </c>
      <c r="E5" s="1233"/>
      <c r="F5" s="1233"/>
      <c r="G5" s="436"/>
    </row>
    <row r="6" spans="1:16" ht="3" customHeight="1">
      <c r="C6" s="86"/>
      <c r="D6" s="37"/>
      <c r="E6" s="84"/>
      <c r="F6" s="83"/>
      <c r="G6" s="286"/>
    </row>
    <row r="7" spans="1:16">
      <c r="C7" s="86"/>
      <c r="D7" s="1217" t="s">
        <v>454</v>
      </c>
      <c r="E7" s="1217"/>
      <c r="F7" s="1217"/>
      <c r="G7" s="1277" t="s">
        <v>455</v>
      </c>
    </row>
    <row r="8" spans="1:16">
      <c r="C8" s="86"/>
      <c r="D8" s="103" t="s">
        <v>92</v>
      </c>
      <c r="E8" s="113" t="s">
        <v>457</v>
      </c>
      <c r="F8" s="113" t="s">
        <v>456</v>
      </c>
      <c r="G8" s="1277"/>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4" t="s">
        <v>2336</v>
      </c>
      <c r="F12" s="1090" t="s">
        <v>2327</v>
      </c>
      <c r="G12" s="1207" t="s">
        <v>597</v>
      </c>
    </row>
    <row r="13" spans="1:16" s="1061" customFormat="1" ht="20.100000000000001" customHeight="1">
      <c r="A13" s="97"/>
      <c r="B13" s="186"/>
      <c r="C13" s="1108" t="s">
        <v>2313</v>
      </c>
      <c r="D13" s="187" t="s">
        <v>2323</v>
      </c>
      <c r="E13" s="291" t="s">
        <v>2328</v>
      </c>
      <c r="F13" s="1090" t="s">
        <v>2329</v>
      </c>
      <c r="G13" s="1208"/>
      <c r="I13" s="829"/>
      <c r="J13" s="829"/>
    </row>
    <row r="14" spans="1:16" s="1061" customFormat="1" ht="20.100000000000001" customHeight="1">
      <c r="A14" s="97"/>
      <c r="B14" s="186"/>
      <c r="C14" s="1108" t="s">
        <v>2313</v>
      </c>
      <c r="D14" s="187" t="s">
        <v>2324</v>
      </c>
      <c r="E14" s="291" t="s">
        <v>2330</v>
      </c>
      <c r="F14" s="1090" t="s">
        <v>2331</v>
      </c>
      <c r="G14" s="1208"/>
      <c r="I14" s="829"/>
      <c r="J14" s="829"/>
    </row>
    <row r="15" spans="1:16" s="1061" customFormat="1" ht="20.100000000000001" customHeight="1">
      <c r="A15" s="97"/>
      <c r="B15" s="186"/>
      <c r="C15" s="1108" t="s">
        <v>2313</v>
      </c>
      <c r="D15" s="187" t="s">
        <v>2325</v>
      </c>
      <c r="E15" s="291" t="s">
        <v>2332</v>
      </c>
      <c r="F15" s="1090" t="s">
        <v>2333</v>
      </c>
      <c r="G15" s="1208"/>
      <c r="I15" s="829"/>
      <c r="J15" s="829"/>
    </row>
    <row r="16" spans="1:16" s="1061" customFormat="1" ht="20.100000000000001" customHeight="1">
      <c r="A16" s="97"/>
      <c r="B16" s="186"/>
      <c r="C16" s="1108" t="s">
        <v>2313</v>
      </c>
      <c r="D16" s="187" t="s">
        <v>2326</v>
      </c>
      <c r="E16" s="291" t="s">
        <v>2334</v>
      </c>
      <c r="F16" s="1090" t="s">
        <v>2335</v>
      </c>
      <c r="G16" s="1208"/>
      <c r="I16" s="829"/>
      <c r="J16" s="829"/>
    </row>
    <row r="17" spans="1:16" ht="15" customHeight="1">
      <c r="A17" s="285"/>
      <c r="C17" s="86"/>
      <c r="D17" s="114"/>
      <c r="E17" s="300" t="s">
        <v>328</v>
      </c>
      <c r="F17" s="297"/>
      <c r="G17" s="1209"/>
    </row>
    <row r="18" spans="1:16">
      <c r="A18" s="285"/>
      <c r="C18" s="86"/>
      <c r="D18" s="187" t="s">
        <v>329</v>
      </c>
      <c r="E18" s="287" t="s">
        <v>694</v>
      </c>
      <c r="F18" s="294" t="s">
        <v>458</v>
      </c>
      <c r="G18" s="789"/>
    </row>
    <row r="19" spans="1:16" ht="42.95" customHeight="1">
      <c r="A19" s="285"/>
      <c r="C19" s="86"/>
      <c r="D19" s="187" t="s">
        <v>443</v>
      </c>
      <c r="E19" s="1124" t="s">
        <v>2338</v>
      </c>
      <c r="F19" s="1097" t="s">
        <v>2337</v>
      </c>
      <c r="G19" s="1207" t="s">
        <v>695</v>
      </c>
    </row>
    <row r="20" spans="1:16" s="799" customFormat="1" ht="15" customHeight="1">
      <c r="A20" s="803"/>
      <c r="B20" s="186"/>
      <c r="C20" s="686"/>
      <c r="D20" s="824"/>
      <c r="E20" s="827" t="s">
        <v>328</v>
      </c>
      <c r="F20" s="790"/>
      <c r="G20" s="1209"/>
      <c r="I20" s="829"/>
      <c r="J20" s="829"/>
    </row>
    <row r="21" spans="1:16" s="799" customFormat="1">
      <c r="A21" s="803"/>
      <c r="B21" s="186"/>
      <c r="C21" s="686"/>
      <c r="D21" s="187" t="s">
        <v>733</v>
      </c>
      <c r="E21" s="782" t="s">
        <v>735</v>
      </c>
      <c r="F21" s="294" t="s">
        <v>458</v>
      </c>
      <c r="G21" s="789"/>
      <c r="I21" s="829"/>
      <c r="J21" s="829"/>
    </row>
    <row r="22" spans="1:16" s="799" customFormat="1" ht="18.75" hidden="1">
      <c r="A22" s="803"/>
      <c r="B22" s="186"/>
      <c r="C22" s="686"/>
      <c r="D22" s="785" t="s">
        <v>734</v>
      </c>
      <c r="E22" s="784"/>
      <c r="F22" s="783"/>
      <c r="G22" s="798"/>
      <c r="H22" s="786"/>
      <c r="I22" s="829"/>
      <c r="J22" s="829"/>
    </row>
    <row r="23" spans="1:16" ht="15" customHeight="1">
      <c r="A23" s="285"/>
      <c r="C23" s="86"/>
      <c r="D23" s="114"/>
      <c r="E23" s="827" t="s">
        <v>328</v>
      </c>
      <c r="F23" s="790"/>
      <c r="G23" s="791"/>
    </row>
    <row r="24" spans="1:16" ht="3" customHeight="1"/>
    <row r="25" spans="1:16">
      <c r="D25" s="788" t="s">
        <v>731</v>
      </c>
      <c r="E25" s="787" t="s">
        <v>732</v>
      </c>
      <c r="F25" s="725"/>
      <c r="G25" s="725"/>
      <c r="H25" s="725"/>
      <c r="I25" s="725"/>
      <c r="J25" s="725"/>
      <c r="K25" s="725"/>
      <c r="L25" s="725"/>
      <c r="M25" s="725"/>
      <c r="N25" s="725"/>
      <c r="O25" s="725"/>
      <c r="P25" s="725"/>
    </row>
  </sheetData>
  <sheetProtection password="FA9C" sheet="1" objects="1" scenarios="1" formatColumns="0" formatRows="0"/>
  <dataConsolidate/>
  <mergeCells count="5">
    <mergeCell ref="G19:G20"/>
    <mergeCell ref="D7:F7"/>
    <mergeCell ref="G7:G8"/>
    <mergeCell ref="G12:G17"/>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9:F20 F12:F16">
      <formula1>900</formula1>
    </dataValidation>
    <dataValidation type="textLength" operator="lessThanOrEqual" allowBlank="1" showInputMessage="1" showErrorMessage="1" errorTitle="Ошибка" error="Допускается ввод не более 900 символов!" sqref="G12 E19 G19 G22 E12:E16">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d1df4430-db93-4e45-b45c-572ebf829732"/>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551dceb2-3799-48b4-b333-de544d4ee296"/>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250bc860-a720-4b1d-a6a1-172dbd2cab4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bbb064cc-5bde-4923-a87f-23c0ae229921"/>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c3897beb-2818-4a7b-9a0c-19b25c57e363"/>
    <hyperlink ref="E12" location="'Форма 4.7'!$E$12" tooltip="Кликните по гиперссылке, чтобы перейти по ссылке на обосновывающие документы или отредактировать её" display="ГОСУДАРСТВЕННЫЙКОНТРАКТТЕПЛОСНАБЖЕНИЯ"/>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0fd3b017-1df4-413d-9acb-68c39f38ade4"/>
    <hyperlink ref="E19" location="'Форма 4.7'!$E$19" tooltip="Кликните по гиперссылке, чтобы перейти по ссылке на обосновывающие документы или отредактировать её" display="Проектдоговоранаподключение"/>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1" t="s">
        <v>491</v>
      </c>
      <c r="G2" s="1202"/>
      <c r="H2" s="1203"/>
      <c r="I2" s="806"/>
    </row>
    <row r="3" spans="1:20" ht="3" customHeight="1"/>
    <row r="4" spans="1:20" s="1007" customFormat="1" ht="11.25">
      <c r="A4" s="1013"/>
      <c r="B4" s="1013"/>
      <c r="C4" s="1013"/>
      <c r="D4" s="1013"/>
      <c r="F4" s="1153" t="s">
        <v>454</v>
      </c>
      <c r="G4" s="1153"/>
      <c r="H4" s="1153"/>
      <c r="I4" s="1204" t="s">
        <v>455</v>
      </c>
      <c r="J4" s="1013"/>
      <c r="K4" s="1013"/>
      <c r="L4" s="1013"/>
      <c r="M4" s="1013"/>
      <c r="N4" s="1013"/>
      <c r="O4" s="1013"/>
      <c r="P4" s="1013"/>
      <c r="Q4" s="1013"/>
      <c r="R4" s="1013"/>
      <c r="S4" s="1013"/>
      <c r="T4" s="1013"/>
    </row>
    <row r="5" spans="1:20" s="1007" customFormat="1" ht="11.25" customHeight="1">
      <c r="A5" s="1013"/>
      <c r="B5" s="1013"/>
      <c r="C5" s="1013"/>
      <c r="D5" s="1013"/>
      <c r="F5" s="1104" t="s">
        <v>92</v>
      </c>
      <c r="G5" s="810" t="s">
        <v>457</v>
      </c>
      <c r="H5" s="1114" t="s">
        <v>442</v>
      </c>
      <c r="I5" s="1204"/>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07" t="str">
        <f>IF(dateCh="","",dateCh)</f>
        <v>24.12.2020</v>
      </c>
      <c r="I7" s="816" t="s">
        <v>493</v>
      </c>
      <c r="J7" s="615"/>
      <c r="K7" s="1013"/>
      <c r="L7" s="1013"/>
      <c r="M7" s="1013"/>
      <c r="N7" s="1013"/>
      <c r="O7" s="1013"/>
      <c r="P7" s="1013"/>
      <c r="Q7" s="1013"/>
      <c r="R7" s="1013"/>
      <c r="S7" s="1013"/>
      <c r="T7" s="1013"/>
    </row>
    <row r="8" spans="1:20" s="1007" customFormat="1" ht="45">
      <c r="A8" s="1205">
        <v>1</v>
      </c>
      <c r="B8" s="1013"/>
      <c r="C8" s="1013"/>
      <c r="D8" s="1013"/>
      <c r="F8" s="1029" t="str">
        <f>"2." &amp;mergeValue(A8)</f>
        <v>2.1</v>
      </c>
      <c r="G8" s="815" t="s">
        <v>494</v>
      </c>
      <c r="H8" s="1107" t="str">
        <f>IF('Перечень тарифов'!R21="","наименование отсутствует","" &amp; 'Перечень тарифов'!R21 &amp; "")</f>
        <v>наименование отсутствует</v>
      </c>
      <c r="I8" s="816" t="s">
        <v>590</v>
      </c>
      <c r="J8" s="615"/>
      <c r="K8" s="1013"/>
      <c r="L8" s="1013"/>
      <c r="M8" s="1013"/>
      <c r="N8" s="1013"/>
      <c r="O8" s="1013"/>
      <c r="P8" s="1013"/>
      <c r="Q8" s="1013"/>
      <c r="R8" s="1013"/>
      <c r="S8" s="1013"/>
      <c r="T8" s="1013"/>
    </row>
    <row r="9" spans="1:20" s="1007" customFormat="1" ht="22.5">
      <c r="A9" s="1205"/>
      <c r="B9" s="1013"/>
      <c r="C9" s="1013"/>
      <c r="D9" s="1013"/>
      <c r="F9" s="1029" t="str">
        <f>"3." &amp;mergeValue(A9)</f>
        <v>3.1</v>
      </c>
      <c r="G9" s="815" t="s">
        <v>495</v>
      </c>
      <c r="H9" s="1107" t="str">
        <f>IF('Перечень тарифов'!F21="","наименование отсутствует","" &amp; 'Перечень тарифов'!F21 &amp; "")</f>
        <v>Передача. Тепловая энергия</v>
      </c>
      <c r="I9" s="816" t="s">
        <v>588</v>
      </c>
      <c r="J9" s="615"/>
      <c r="K9" s="1013"/>
      <c r="L9" s="1013"/>
      <c r="M9" s="1013"/>
      <c r="N9" s="1013"/>
      <c r="O9" s="1013"/>
      <c r="P9" s="1013"/>
      <c r="Q9" s="1013"/>
      <c r="R9" s="1013"/>
      <c r="S9" s="1013"/>
      <c r="T9" s="1013"/>
    </row>
    <row r="10" spans="1:20" s="1007" customFormat="1" ht="22.5">
      <c r="A10" s="1205"/>
      <c r="B10" s="1013"/>
      <c r="C10" s="1013"/>
      <c r="D10" s="1013"/>
      <c r="F10" s="1029" t="str">
        <f>"4."&amp;mergeValue(A10)</f>
        <v>4.1</v>
      </c>
      <c r="G10" s="815" t="s">
        <v>496</v>
      </c>
      <c r="H10" s="1114" t="s">
        <v>458</v>
      </c>
      <c r="I10" s="816"/>
      <c r="J10" s="615"/>
      <c r="K10" s="1013"/>
      <c r="L10" s="1013"/>
      <c r="M10" s="1013"/>
      <c r="N10" s="1013"/>
      <c r="O10" s="1013"/>
      <c r="P10" s="1013"/>
      <c r="Q10" s="1013"/>
      <c r="R10" s="1013"/>
      <c r="S10" s="1013"/>
      <c r="T10" s="1013"/>
    </row>
    <row r="11" spans="1:20" s="1007" customFormat="1" ht="18.75">
      <c r="A11" s="1205"/>
      <c r="B11" s="1205">
        <v>1</v>
      </c>
      <c r="C11" s="1105"/>
      <c r="D11" s="1105"/>
      <c r="F11" s="1029" t="str">
        <f>"4."&amp;mergeValue(A11) &amp;"."&amp;mergeValue(B11)</f>
        <v>4.1.1</v>
      </c>
      <c r="G11" s="830" t="s">
        <v>592</v>
      </c>
      <c r="H11" s="1107" t="str">
        <f>IF(region_name="","",region_name)</f>
        <v>Ростовская область</v>
      </c>
      <c r="I11" s="816" t="s">
        <v>499</v>
      </c>
      <c r="J11" s="615"/>
      <c r="K11" s="1013"/>
      <c r="L11" s="1013"/>
      <c r="M11" s="1013"/>
      <c r="N11" s="1013"/>
      <c r="O11" s="1013"/>
      <c r="P11" s="1013"/>
      <c r="Q11" s="1013"/>
      <c r="R11" s="1013"/>
      <c r="S11" s="1013"/>
      <c r="T11" s="1013"/>
    </row>
    <row r="12" spans="1:20" s="1007" customFormat="1" ht="22.5">
      <c r="A12" s="1205"/>
      <c r="B12" s="1205"/>
      <c r="C12" s="1205">
        <v>1</v>
      </c>
      <c r="D12" s="1105"/>
      <c r="F12" s="1029" t="str">
        <f>"4."&amp;mergeValue(A12) &amp;"."&amp;mergeValue(B12)&amp;"."&amp;mergeValue(C12)</f>
        <v>4.1.1.1</v>
      </c>
      <c r="G12" s="817" t="s">
        <v>497</v>
      </c>
      <c r="H12" s="1107" t="str">
        <f>IF(Территории!H13="","","" &amp; Территории!H13 &amp; "")</f>
        <v>Город Волгодонск</v>
      </c>
      <c r="I12" s="816" t="s">
        <v>500</v>
      </c>
      <c r="J12" s="615"/>
      <c r="K12" s="1013"/>
      <c r="L12" s="1013"/>
      <c r="M12" s="1013"/>
      <c r="N12" s="1013"/>
      <c r="O12" s="1013"/>
      <c r="P12" s="1013"/>
      <c r="Q12" s="1013"/>
      <c r="R12" s="1013"/>
      <c r="S12" s="1013"/>
      <c r="T12" s="1013"/>
    </row>
    <row r="13" spans="1:20" s="1007" customFormat="1" ht="56.25">
      <c r="A13" s="1205"/>
      <c r="B13" s="1205"/>
      <c r="C13" s="1205"/>
      <c r="D13" s="1105">
        <v>1</v>
      </c>
      <c r="F13" s="1029" t="str">
        <f>"4."&amp;mergeValue(A13) &amp;"."&amp;mergeValue(B13)&amp;"."&amp;mergeValue(C13)&amp;"."&amp;mergeValue(D13)</f>
        <v>4.1.1.1.1</v>
      </c>
      <c r="G13" s="818" t="s">
        <v>498</v>
      </c>
      <c r="H13" s="1107" t="str">
        <f>IF(Территории!R14="","","" &amp; Территории!R14 &amp; "")</f>
        <v>Город Волгодонск (60712000)</v>
      </c>
      <c r="I13" s="1106" t="s">
        <v>591</v>
      </c>
      <c r="J13" s="615"/>
      <c r="K13" s="1013"/>
      <c r="L13" s="1013"/>
      <c r="M13" s="1013"/>
      <c r="N13" s="1013"/>
      <c r="O13" s="1013"/>
      <c r="P13" s="1013"/>
      <c r="Q13" s="1013"/>
      <c r="R13" s="1013"/>
      <c r="S13" s="1013"/>
      <c r="T13" s="1013"/>
    </row>
    <row r="14" spans="1:20" s="772" customFormat="1" ht="3" customHeight="1">
      <c r="A14" s="773"/>
      <c r="B14" s="773"/>
      <c r="C14" s="773"/>
      <c r="D14" s="773"/>
      <c r="F14" s="822"/>
      <c r="G14" s="416"/>
      <c r="H14" s="417"/>
      <c r="I14" s="983"/>
      <c r="J14" s="773"/>
      <c r="K14" s="773"/>
      <c r="L14" s="773"/>
      <c r="M14" s="773"/>
      <c r="N14" s="773"/>
      <c r="O14" s="773"/>
      <c r="P14" s="773"/>
      <c r="Q14" s="773"/>
      <c r="R14" s="773"/>
      <c r="S14" s="773"/>
      <c r="T14" s="773"/>
    </row>
    <row r="15" spans="1:20" s="772" customFormat="1" ht="15" customHeight="1">
      <c r="A15" s="773"/>
      <c r="B15" s="773"/>
      <c r="C15" s="773"/>
      <c r="D15" s="773"/>
      <c r="F15" s="822"/>
      <c r="G15" s="1200" t="s">
        <v>593</v>
      </c>
      <c r="H15" s="1200"/>
      <c r="I15" s="983"/>
      <c r="J15" s="773"/>
      <c r="K15" s="773"/>
      <c r="L15" s="773"/>
      <c r="M15" s="773"/>
      <c r="N15" s="773"/>
      <c r="O15" s="773"/>
      <c r="P15" s="773"/>
      <c r="Q15" s="773"/>
      <c r="R15" s="773"/>
      <c r="S15" s="773"/>
      <c r="T15" s="77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22" zoomScaleNormal="100" workbookViewId="0">
      <selection activeCell="H31" sqref="H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3" t="s">
        <v>696</v>
      </c>
      <c r="E5" s="1233"/>
      <c r="F5" s="1233"/>
      <c r="G5" s="1233"/>
      <c r="H5" s="1233"/>
      <c r="I5" s="334"/>
    </row>
    <row r="6" spans="1:9" ht="3" customHeight="1">
      <c r="C6" s="86"/>
      <c r="D6" s="37"/>
      <c r="E6" s="84"/>
      <c r="F6" s="84"/>
      <c r="G6" s="84"/>
      <c r="H6" s="83"/>
      <c r="I6" s="286"/>
    </row>
    <row r="7" spans="1:9" ht="21" customHeight="1">
      <c r="C7" s="86"/>
      <c r="D7" s="1217" t="s">
        <v>454</v>
      </c>
      <c r="E7" s="1217"/>
      <c r="F7" s="1217"/>
      <c r="G7" s="1217"/>
      <c r="H7" s="1217"/>
      <c r="I7" s="1277" t="s">
        <v>455</v>
      </c>
    </row>
    <row r="8" spans="1:9" ht="21" customHeight="1">
      <c r="C8" s="86"/>
      <c r="D8" s="103" t="s">
        <v>92</v>
      </c>
      <c r="E8" s="113" t="s">
        <v>457</v>
      </c>
      <c r="F8" s="113"/>
      <c r="G8" s="113" t="s">
        <v>442</v>
      </c>
      <c r="H8" s="113" t="s">
        <v>456</v>
      </c>
      <c r="I8" s="1277"/>
    </row>
    <row r="9" spans="1:9" ht="12" customHeight="1">
      <c r="C9" s="86"/>
      <c r="D9" s="42" t="s">
        <v>93</v>
      </c>
      <c r="E9" s="42" t="s">
        <v>49</v>
      </c>
      <c r="F9" s="42"/>
      <c r="G9" s="42" t="s">
        <v>50</v>
      </c>
      <c r="H9" s="42" t="s">
        <v>51</v>
      </c>
      <c r="I9" s="42" t="s">
        <v>68</v>
      </c>
    </row>
    <row r="10" spans="1:9">
      <c r="A10" s="285"/>
      <c r="C10" s="86"/>
      <c r="D10" s="187">
        <v>1</v>
      </c>
      <c r="E10" s="1279" t="s">
        <v>459</v>
      </c>
      <c r="F10" s="1279"/>
      <c r="G10" s="1279"/>
      <c r="H10" s="1279"/>
      <c r="I10" s="306"/>
    </row>
    <row r="11" spans="1:9" ht="20.100000000000001" customHeight="1">
      <c r="A11" s="285"/>
      <c r="C11" s="86"/>
      <c r="D11" s="187" t="s">
        <v>295</v>
      </c>
      <c r="E11" s="287" t="s">
        <v>460</v>
      </c>
      <c r="F11" s="294"/>
      <c r="G11" s="430" t="s">
        <v>2339</v>
      </c>
      <c r="H11" s="294" t="s">
        <v>458</v>
      </c>
      <c r="I11" s="196" t="s">
        <v>461</v>
      </c>
    </row>
    <row r="12" spans="1:9" ht="45">
      <c r="A12" s="285"/>
      <c r="C12" s="86"/>
      <c r="D12" s="187" t="s">
        <v>329</v>
      </c>
      <c r="E12" s="287" t="s">
        <v>462</v>
      </c>
      <c r="F12" s="294"/>
      <c r="G12" s="1125" t="s">
        <v>2340</v>
      </c>
      <c r="H12" s="1090" t="s">
        <v>2341</v>
      </c>
      <c r="I12" s="413" t="s">
        <v>697</v>
      </c>
    </row>
    <row r="13" spans="1:9" ht="33.75">
      <c r="A13" s="285"/>
      <c r="B13" s="186">
        <v>3</v>
      </c>
      <c r="C13" s="86"/>
      <c r="D13" s="187">
        <v>2</v>
      </c>
      <c r="E13" s="350" t="s">
        <v>698</v>
      </c>
      <c r="F13" s="294"/>
      <c r="G13" s="294" t="s">
        <v>458</v>
      </c>
      <c r="H13" s="1090" t="s">
        <v>2342</v>
      </c>
      <c r="I13" s="414" t="s">
        <v>463</v>
      </c>
    </row>
    <row r="14" spans="1:9" ht="39" customHeight="1">
      <c r="A14" s="285"/>
      <c r="C14" s="86"/>
      <c r="D14" s="187">
        <v>3</v>
      </c>
      <c r="E14" s="1278" t="s">
        <v>699</v>
      </c>
      <c r="F14" s="1278"/>
      <c r="G14" s="1278"/>
      <c r="H14" s="1278"/>
      <c r="I14" s="411"/>
    </row>
    <row r="15" spans="1:9" ht="20.100000000000001" customHeight="1">
      <c r="A15" s="285"/>
      <c r="C15" s="86"/>
      <c r="D15" s="187" t="s">
        <v>444</v>
      </c>
      <c r="E15" s="295" t="s">
        <v>2343</v>
      </c>
      <c r="F15" s="294"/>
      <c r="G15" s="294" t="s">
        <v>458</v>
      </c>
      <c r="H15" s="1090" t="s">
        <v>2344</v>
      </c>
      <c r="I15" s="1207" t="s">
        <v>700</v>
      </c>
    </row>
    <row r="16" spans="1:9" ht="15" customHeight="1">
      <c r="A16" s="285"/>
      <c r="C16" s="86"/>
      <c r="D16" s="114"/>
      <c r="E16" s="299" t="s">
        <v>328</v>
      </c>
      <c r="F16" s="300"/>
      <c r="G16" s="300"/>
      <c r="H16" s="297"/>
      <c r="I16" s="1209"/>
    </row>
    <row r="17" spans="1:12" ht="69" customHeight="1">
      <c r="A17" s="285"/>
      <c r="B17" s="186">
        <v>3</v>
      </c>
      <c r="C17" s="86"/>
      <c r="D17" s="187">
        <v>4</v>
      </c>
      <c r="E17" s="1278" t="s">
        <v>701</v>
      </c>
      <c r="F17" s="1278"/>
      <c r="G17" s="1278"/>
      <c r="H17" s="1278"/>
      <c r="I17" s="411"/>
    </row>
    <row r="18" spans="1:12" ht="99" customHeight="1">
      <c r="A18" s="285"/>
      <c r="C18" s="86"/>
      <c r="D18" s="187" t="s">
        <v>445</v>
      </c>
      <c r="E18" s="301" t="s">
        <v>464</v>
      </c>
      <c r="F18" s="294"/>
      <c r="G18" s="412" t="s">
        <v>2345</v>
      </c>
      <c r="H18" s="294" t="s">
        <v>458</v>
      </c>
      <c r="I18" s="1207" t="s">
        <v>481</v>
      </c>
    </row>
    <row r="19" spans="1:12" ht="15" customHeight="1">
      <c r="A19" s="285"/>
      <c r="C19" s="86"/>
      <c r="D19" s="114"/>
      <c r="E19" s="299" t="s">
        <v>328</v>
      </c>
      <c r="F19" s="300"/>
      <c r="G19" s="300"/>
      <c r="H19" s="297"/>
      <c r="I19" s="1209"/>
    </row>
    <row r="20" spans="1:12" ht="30" customHeight="1">
      <c r="A20" s="285"/>
      <c r="B20" s="186">
        <v>3</v>
      </c>
      <c r="C20" s="86"/>
      <c r="D20" s="187">
        <v>5</v>
      </c>
      <c r="E20" s="1278" t="s">
        <v>702</v>
      </c>
      <c r="F20" s="1278"/>
      <c r="G20" s="1278"/>
      <c r="H20" s="1278"/>
      <c r="I20" s="411"/>
    </row>
    <row r="21" spans="1:12" ht="26.1" customHeight="1">
      <c r="A21" s="285"/>
      <c r="C21" s="86"/>
      <c r="D21" s="187" t="s">
        <v>446</v>
      </c>
      <c r="E21" s="1280" t="s">
        <v>703</v>
      </c>
      <c r="F21" s="1280"/>
      <c r="G21" s="1280"/>
      <c r="H21" s="1280"/>
      <c r="I21" s="411"/>
    </row>
    <row r="22" spans="1:12" ht="32.1" customHeight="1">
      <c r="A22" s="285"/>
      <c r="C22" s="86"/>
      <c r="D22" s="187" t="s">
        <v>447</v>
      </c>
      <c r="E22" s="302" t="s">
        <v>465</v>
      </c>
      <c r="F22" s="294"/>
      <c r="G22" s="412" t="s">
        <v>2346</v>
      </c>
      <c r="H22" s="294" t="s">
        <v>458</v>
      </c>
      <c r="I22" s="1207" t="s">
        <v>704</v>
      </c>
    </row>
    <row r="23" spans="1:12" ht="15" customHeight="1">
      <c r="A23" s="285"/>
      <c r="C23" s="86"/>
      <c r="D23" s="114"/>
      <c r="E23" s="300" t="s">
        <v>328</v>
      </c>
      <c r="F23" s="296"/>
      <c r="G23" s="296"/>
      <c r="H23" s="297"/>
      <c r="I23" s="1209"/>
    </row>
    <row r="24" spans="1:12" ht="14.25" customHeight="1">
      <c r="A24" s="285"/>
      <c r="C24" s="86"/>
      <c r="D24" s="187" t="s">
        <v>448</v>
      </c>
      <c r="E24" s="1280" t="s">
        <v>705</v>
      </c>
      <c r="F24" s="1280"/>
      <c r="G24" s="1280"/>
      <c r="H24" s="1280"/>
      <c r="I24" s="411"/>
    </row>
    <row r="25" spans="1:12" ht="42.95" customHeight="1">
      <c r="A25" s="285"/>
      <c r="C25" s="86"/>
      <c r="D25" s="187" t="s">
        <v>449</v>
      </c>
      <c r="E25" s="302" t="s">
        <v>467</v>
      </c>
      <c r="F25" s="294"/>
      <c r="G25" s="412" t="s">
        <v>2347</v>
      </c>
      <c r="H25" s="294" t="s">
        <v>458</v>
      </c>
      <c r="I25" s="1207" t="s">
        <v>598</v>
      </c>
    </row>
    <row r="26" spans="1:12" ht="15" customHeight="1">
      <c r="A26" s="285"/>
      <c r="C26" s="86"/>
      <c r="D26" s="114"/>
      <c r="E26" s="300" t="s">
        <v>328</v>
      </c>
      <c r="F26" s="296"/>
      <c r="G26" s="296"/>
      <c r="H26" s="297"/>
      <c r="I26" s="1209"/>
    </row>
    <row r="27" spans="1:12" ht="26.1" customHeight="1">
      <c r="A27" s="285"/>
      <c r="C27" s="86"/>
      <c r="D27" s="187" t="s">
        <v>450</v>
      </c>
      <c r="E27" s="1280" t="s">
        <v>706</v>
      </c>
      <c r="F27" s="1280"/>
      <c r="G27" s="1280"/>
      <c r="H27" s="1280"/>
      <c r="I27" s="411"/>
    </row>
    <row r="28" spans="1:12" ht="32.1" customHeight="1">
      <c r="A28" s="285"/>
      <c r="C28" s="86"/>
      <c r="D28" s="187" t="s">
        <v>451</v>
      </c>
      <c r="E28" s="302" t="s">
        <v>466</v>
      </c>
      <c r="F28" s="294"/>
      <c r="G28" s="305" t="s">
        <v>2350</v>
      </c>
      <c r="H28" s="294" t="s">
        <v>458</v>
      </c>
      <c r="I28" s="1207" t="s">
        <v>707</v>
      </c>
      <c r="K28" s="212" t="s">
        <v>2349</v>
      </c>
      <c r="L28" s="212" t="s">
        <v>2348</v>
      </c>
    </row>
    <row r="29" spans="1:12" ht="15" customHeight="1">
      <c r="A29" s="285"/>
      <c r="C29" s="86"/>
      <c r="D29" s="114"/>
      <c r="E29" s="300" t="s">
        <v>328</v>
      </c>
      <c r="F29" s="296"/>
      <c r="G29" s="296"/>
      <c r="H29" s="297"/>
      <c r="I29" s="1209"/>
    </row>
    <row r="30" spans="1:12" ht="49.5" customHeight="1">
      <c r="A30" s="285"/>
      <c r="B30" s="186">
        <v>3</v>
      </c>
      <c r="C30" s="86"/>
      <c r="D30" s="187" t="s">
        <v>69</v>
      </c>
      <c r="E30" s="1278" t="s">
        <v>709</v>
      </c>
      <c r="F30" s="1278"/>
      <c r="G30" s="1278"/>
      <c r="H30" s="1278"/>
      <c r="I30" s="411"/>
    </row>
    <row r="31" spans="1:12" ht="42.95" customHeight="1">
      <c r="A31" s="285"/>
      <c r="C31" s="86"/>
      <c r="D31" s="187" t="s">
        <v>452</v>
      </c>
      <c r="E31" s="295" t="s">
        <v>2345</v>
      </c>
      <c r="F31" s="294"/>
      <c r="G31" s="294" t="s">
        <v>458</v>
      </c>
      <c r="H31" s="1090" t="s">
        <v>2351</v>
      </c>
      <c r="I31" s="1207" t="s">
        <v>480</v>
      </c>
    </row>
    <row r="32" spans="1:12" ht="15" customHeight="1">
      <c r="A32" s="285"/>
      <c r="C32" s="86"/>
      <c r="D32" s="114"/>
      <c r="E32" s="299" t="s">
        <v>328</v>
      </c>
      <c r="F32" s="296"/>
      <c r="G32" s="296"/>
      <c r="H32" s="297"/>
      <c r="I32" s="1209"/>
    </row>
    <row r="33" spans="1:12" s="174" customFormat="1" ht="3" customHeight="1">
      <c r="A33" s="285"/>
      <c r="K33" s="289"/>
      <c r="L33" s="289"/>
    </row>
    <row r="34" spans="1:12" ht="24.75" customHeight="1">
      <c r="D34" s="298">
        <v>1</v>
      </c>
      <c r="E34" s="1200" t="s">
        <v>708</v>
      </c>
      <c r="F34" s="1200"/>
      <c r="G34" s="1200"/>
      <c r="H34" s="1200"/>
      <c r="I34" s="1200"/>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202a6d1c-ae14-41b0-93af-1ab5846398d8"/>
    <hyperlink ref="G12" location="'Форма 4.8'!$G$12" tooltip="Кликните по гиперссылке, чтобы перейти по гиперссылке или отредактировать её" display="volgodonsk-ts.ru"/>
    <hyperlink ref="H13" location="'Форма 4.8'!$H$13" tooltip="Кликните по гиперссылке, чтобы перейти по гиперссылке или отредактировать её" display="https://portal.eias.ru/Portal/DownloadPage.aspx?type=12&amp;guid=254864a5-63ac-40b7-83d4-dddb3100cd85"/>
    <hyperlink ref="H15" location="'Форма 4.8'!$H$15" tooltip="Кликните по гиперссылке, чтобы перейти по гиперссылке или отредактировать её" display="https://portal.eias.ru/Portal/DownloadPage.aspx?type=12&amp;guid=e1a4897e-a43e-490f-bf22-bc0413700063"/>
    <hyperlink ref="H31" location="'Форма 4.8'!$H$31" tooltip="Кликните по гиперссылке, чтобы перейти по гиперссылке или отредактировать её" display="https://portal.eias.ru/Portal/DownloadPage.aspx?type=12&amp;guid=2b1fdb86-cd9f-4a1a-b98b-e4b2e7eb8273"/>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1" t="s">
        <v>478</v>
      </c>
      <c r="E5" s="1281"/>
      <c r="F5" s="1281"/>
      <c r="G5" s="1281"/>
      <c r="H5" s="1281"/>
      <c r="I5" s="1281"/>
      <c r="J5" s="1281"/>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3" t="s">
        <v>454</v>
      </c>
      <c r="E8" s="1283"/>
      <c r="F8" s="1283"/>
      <c r="G8" s="1283"/>
      <c r="H8" s="1283"/>
      <c r="I8" s="1283"/>
      <c r="J8" s="1283"/>
      <c r="K8" s="1283" t="s">
        <v>455</v>
      </c>
    </row>
    <row r="9" spans="1:14">
      <c r="D9" s="1283" t="s">
        <v>92</v>
      </c>
      <c r="E9" s="1283" t="s">
        <v>482</v>
      </c>
      <c r="F9" s="1283"/>
      <c r="G9" s="1283" t="s">
        <v>483</v>
      </c>
      <c r="H9" s="1283"/>
      <c r="I9" s="1283"/>
      <c r="J9" s="1283"/>
      <c r="K9" s="1283"/>
    </row>
    <row r="10" spans="1:14" ht="22.5">
      <c r="D10" s="1283"/>
      <c r="E10" s="137" t="s">
        <v>484</v>
      </c>
      <c r="F10" s="137" t="s">
        <v>400</v>
      </c>
      <c r="G10" s="137" t="s">
        <v>400</v>
      </c>
      <c r="H10" s="137" t="s">
        <v>484</v>
      </c>
      <c r="I10" s="137" t="s">
        <v>485</v>
      </c>
      <c r="J10" s="137" t="s">
        <v>456</v>
      </c>
      <c r="K10" s="128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6"/>
      <c r="F12" s="1086"/>
      <c r="G12" s="1086"/>
      <c r="H12" s="1086"/>
      <c r="I12" s="1100"/>
      <c r="J12" s="1090"/>
      <c r="K12" s="1207"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09"/>
    </row>
    <row r="14" spans="1:14" ht="3" customHeight="1">
      <c r="A14" s="131"/>
      <c r="B14" s="131"/>
      <c r="C14" s="131"/>
    </row>
    <row r="15" spans="1:14" ht="27.75" customHeight="1">
      <c r="E15" s="1282" t="s">
        <v>594</v>
      </c>
      <c r="F15" s="1282"/>
      <c r="G15" s="1282"/>
      <c r="H15" s="1282"/>
      <c r="I15" s="1282"/>
      <c r="J15" s="128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21" sqref="E21"/>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2" t="s">
        <v>314</v>
      </c>
      <c r="E7" s="1164"/>
      <c r="F7" s="437"/>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45">
      <c r="C12" s="167"/>
      <c r="D12" s="123">
        <v>1</v>
      </c>
      <c r="E12" s="1073" t="s">
        <v>2352</v>
      </c>
    </row>
    <row r="13" spans="3:9" ht="12" customHeight="1">
      <c r="C13" s="50"/>
      <c r="D13" s="427"/>
      <c r="E13" s="428" t="s">
        <v>177</v>
      </c>
    </row>
    <row r="14" spans="3:9" ht="3" customHeight="1"/>
    <row r="15" spans="3:9" ht="22.5" customHeight="1">
      <c r="C15" s="168"/>
      <c r="D15" s="1284" t="s">
        <v>315</v>
      </c>
      <c r="E15" s="1284"/>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81" t="s">
        <v>55</v>
      </c>
      <c r="E7" s="1281"/>
      <c r="F7" s="437"/>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5" t="s">
        <v>56</v>
      </c>
      <c r="C2" s="1285"/>
      <c r="D2" s="1285"/>
      <c r="E2" s="438"/>
    </row>
    <row r="3" spans="2:5" ht="3" customHeight="1"/>
    <row r="4" spans="2:5" ht="21.75" customHeight="1" thickBot="1">
      <c r="B4" s="1126" t="s">
        <v>1</v>
      </c>
      <c r="C4" s="1126" t="s">
        <v>91</v>
      </c>
      <c r="D4" s="1126"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4"/>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7">
        <v>44188.658391203702</v>
      </c>
      <c r="B2" s="12" t="s">
        <v>773</v>
      </c>
      <c r="C2" s="12" t="s">
        <v>442</v>
      </c>
    </row>
    <row r="3" spans="1:4">
      <c r="A3" s="1117">
        <v>44188.65865740741</v>
      </c>
      <c r="B3" s="12" t="s">
        <v>773</v>
      </c>
      <c r="C3" s="12" t="s">
        <v>442</v>
      </c>
    </row>
    <row r="4" spans="1:4">
      <c r="A4" s="1117">
        <v>44188.658692129633</v>
      </c>
      <c r="B4" s="12" t="s">
        <v>1673</v>
      </c>
      <c r="C4" s="12" t="s">
        <v>442</v>
      </c>
    </row>
    <row r="5" spans="1:4" ht="78.75">
      <c r="A5" s="1117">
        <v>44188.658692129633</v>
      </c>
      <c r="B5" s="12" t="s">
        <v>1674</v>
      </c>
      <c r="C5" s="12" t="s">
        <v>442</v>
      </c>
    </row>
    <row r="6" spans="1:4">
      <c r="A6" s="1117">
        <v>44188.658692129633</v>
      </c>
      <c r="B6" s="12" t="s">
        <v>1675</v>
      </c>
      <c r="C6" s="12" t="s">
        <v>442</v>
      </c>
    </row>
    <row r="7" spans="1:4">
      <c r="A7" s="1117">
        <v>44188.658738425926</v>
      </c>
      <c r="B7" s="12" t="s">
        <v>1676</v>
      </c>
      <c r="C7" s="12" t="s">
        <v>442</v>
      </c>
    </row>
    <row r="8" spans="1:4" ht="22.5">
      <c r="A8" s="1117">
        <v>44188.658842592595</v>
      </c>
      <c r="B8" s="12" t="s">
        <v>1677</v>
      </c>
      <c r="C8" s="12" t="s">
        <v>442</v>
      </c>
    </row>
    <row r="9" spans="1:4" ht="22.5">
      <c r="A9" s="1117">
        <v>44188.658888888887</v>
      </c>
      <c r="B9" s="12" t="s">
        <v>1678</v>
      </c>
      <c r="C9" s="12" t="s">
        <v>442</v>
      </c>
    </row>
    <row r="10" spans="1:4">
      <c r="A10" s="1117">
        <v>44188.658888888887</v>
      </c>
      <c r="B10" s="12" t="s">
        <v>1679</v>
      </c>
      <c r="C10" s="12" t="s">
        <v>442</v>
      </c>
    </row>
    <row r="11" spans="1:4">
      <c r="A11" s="1117">
        <v>44188.658935185187</v>
      </c>
      <c r="C11" s="12" t="s">
        <v>1680</v>
      </c>
    </row>
    <row r="12" spans="1:4">
      <c r="A12" s="1117">
        <v>44188.65896990741</v>
      </c>
      <c r="B12" s="12" t="s">
        <v>773</v>
      </c>
      <c r="C12" s="12" t="s">
        <v>442</v>
      </c>
    </row>
    <row r="13" spans="1:4">
      <c r="A13" s="1117">
        <v>44188.659143518518</v>
      </c>
      <c r="B13" s="12" t="s">
        <v>1673</v>
      </c>
      <c r="C13" s="12" t="s">
        <v>442</v>
      </c>
    </row>
    <row r="14" spans="1:4" ht="78.75">
      <c r="A14" s="1117">
        <v>44188.659143518518</v>
      </c>
      <c r="B14" s="12" t="s">
        <v>1674</v>
      </c>
      <c r="C14" s="12" t="s">
        <v>442</v>
      </c>
    </row>
    <row r="15" spans="1:4">
      <c r="A15" s="1117">
        <v>44188.659143518518</v>
      </c>
      <c r="B15" s="12" t="s">
        <v>1675</v>
      </c>
      <c r="C15" s="12" t="s">
        <v>442</v>
      </c>
    </row>
    <row r="16" spans="1:4">
      <c r="A16" s="1117">
        <v>44188.659270833334</v>
      </c>
      <c r="B16" s="12" t="s">
        <v>1676</v>
      </c>
      <c r="C16" s="12" t="s">
        <v>442</v>
      </c>
    </row>
    <row r="17" spans="1:3" ht="22.5">
      <c r="A17" s="1117">
        <v>44188.659363425926</v>
      </c>
      <c r="B17" s="12" t="s">
        <v>1677</v>
      </c>
      <c r="C17" s="12" t="s">
        <v>442</v>
      </c>
    </row>
    <row r="18" spans="1:3" ht="22.5">
      <c r="A18" s="1117">
        <v>44188.659409722219</v>
      </c>
      <c r="B18" s="12" t="s">
        <v>1678</v>
      </c>
      <c r="C18" s="12" t="s">
        <v>442</v>
      </c>
    </row>
    <row r="19" spans="1:3">
      <c r="A19" s="1117">
        <v>44188.659409722219</v>
      </c>
      <c r="B19" s="12" t="s">
        <v>1679</v>
      </c>
      <c r="C19" s="12" t="s">
        <v>442</v>
      </c>
    </row>
    <row r="20" spans="1:3" ht="22.5">
      <c r="A20" s="1117">
        <v>44188.659479166665</v>
      </c>
      <c r="B20" s="12" t="s">
        <v>1681</v>
      </c>
      <c r="C20" s="12" t="s">
        <v>442</v>
      </c>
    </row>
    <row r="21" spans="1:3" ht="33.75">
      <c r="A21" s="1117">
        <v>44188.659548611111</v>
      </c>
      <c r="B21" s="12" t="s">
        <v>1683</v>
      </c>
      <c r="C21" s="12" t="s">
        <v>442</v>
      </c>
    </row>
    <row r="22" spans="1:3">
      <c r="A22" s="1117">
        <v>44189.484178240738</v>
      </c>
      <c r="B22" s="12" t="s">
        <v>773</v>
      </c>
      <c r="C22" s="12" t="s">
        <v>442</v>
      </c>
    </row>
    <row r="23" spans="1:3">
      <c r="A23" s="1117">
        <v>44189.487488425926</v>
      </c>
      <c r="B23" s="12" t="s">
        <v>773</v>
      </c>
      <c r="C23" s="12" t="s">
        <v>442</v>
      </c>
    </row>
    <row r="24" spans="1:3">
      <c r="A24" s="1117">
        <v>44189.510046296295</v>
      </c>
      <c r="B24" s="12" t="s">
        <v>773</v>
      </c>
      <c r="C24"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4">
        <v>1</v>
      </c>
      <c r="E9" s="1302"/>
      <c r="F9" s="1304"/>
      <c r="G9" s="1308" t="s">
        <v>85</v>
      </c>
      <c r="H9" s="1174"/>
      <c r="I9" s="1174">
        <v>1</v>
      </c>
      <c r="J9" s="1297"/>
      <c r="K9" s="1232" t="s">
        <v>85</v>
      </c>
      <c r="L9" s="1168"/>
      <c r="M9" s="1168" t="s">
        <v>93</v>
      </c>
      <c r="N9" s="1300"/>
      <c r="O9" s="1232" t="s">
        <v>85</v>
      </c>
      <c r="P9" s="1168"/>
      <c r="Q9" s="1168" t="s">
        <v>93</v>
      </c>
      <c r="R9" s="1301"/>
      <c r="S9" s="1232" t="s">
        <v>85</v>
      </c>
      <c r="T9" s="1087"/>
      <c r="U9" s="1087" t="s">
        <v>93</v>
      </c>
      <c r="V9" s="1113"/>
      <c r="W9" s="307"/>
    </row>
    <row r="10" spans="1:23" s="739" customFormat="1" ht="17.100000000000001" customHeight="1">
      <c r="A10" s="205"/>
      <c r="C10" s="159"/>
      <c r="D10" s="1174"/>
      <c r="E10" s="1302"/>
      <c r="F10" s="1304"/>
      <c r="G10" s="1308"/>
      <c r="H10" s="1174"/>
      <c r="I10" s="1174"/>
      <c r="J10" s="1297"/>
      <c r="K10" s="1232"/>
      <c r="L10" s="1168"/>
      <c r="M10" s="1168"/>
      <c r="N10" s="1300"/>
      <c r="O10" s="1232"/>
      <c r="P10" s="1168"/>
      <c r="Q10" s="1168"/>
      <c r="R10" s="1301"/>
      <c r="S10" s="1232"/>
      <c r="T10" s="1089"/>
      <c r="U10" s="744"/>
      <c r="V10" s="745" t="s">
        <v>716</v>
      </c>
      <c r="W10" s="746"/>
    </row>
    <row r="11" spans="1:23" s="102" customFormat="1" ht="17.100000000000001" customHeight="1">
      <c r="A11" s="205"/>
      <c r="C11" s="159"/>
      <c r="D11" s="1172"/>
      <c r="E11" s="1303"/>
      <c r="F11" s="1305"/>
      <c r="G11" s="1172"/>
      <c r="H11" s="1172"/>
      <c r="I11" s="1172"/>
      <c r="J11" s="1298"/>
      <c r="K11" s="1172"/>
      <c r="L11" s="1172"/>
      <c r="M11" s="1172"/>
      <c r="N11" s="1301"/>
      <c r="O11" s="1172"/>
      <c r="P11" s="1088"/>
      <c r="Q11" s="744"/>
      <c r="R11" s="745" t="s">
        <v>715</v>
      </c>
      <c r="S11" s="741"/>
      <c r="T11" s="741"/>
      <c r="U11" s="741"/>
      <c r="V11" s="741"/>
      <c r="W11" s="746"/>
    </row>
    <row r="12" spans="1:23" s="102" customFormat="1" ht="17.100000000000001" customHeight="1">
      <c r="A12" s="205"/>
      <c r="C12" s="159"/>
      <c r="D12" s="1172"/>
      <c r="E12" s="1303"/>
      <c r="F12" s="1305"/>
      <c r="G12" s="1172"/>
      <c r="H12" s="1172"/>
      <c r="I12" s="1172"/>
      <c r="J12" s="1298"/>
      <c r="K12" s="1172"/>
      <c r="L12" s="744"/>
      <c r="M12" s="745"/>
      <c r="N12" s="745" t="s">
        <v>412</v>
      </c>
      <c r="O12" s="745"/>
      <c r="P12" s="745"/>
      <c r="Q12" s="745"/>
      <c r="R12" s="745"/>
      <c r="S12" s="741"/>
      <c r="T12" s="741"/>
      <c r="U12" s="741"/>
      <c r="V12" s="741"/>
      <c r="W12" s="746"/>
    </row>
    <row r="13" spans="1:23" s="102" customFormat="1" ht="17.25" customHeight="1">
      <c r="A13" s="205"/>
      <c r="C13" s="159"/>
      <c r="D13" s="1172"/>
      <c r="E13" s="1303"/>
      <c r="F13" s="1305"/>
      <c r="G13" s="1172"/>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296"/>
      <c r="E15" s="1306"/>
      <c r="F15" s="1307"/>
      <c r="G15" s="1309"/>
      <c r="H15" s="1174"/>
      <c r="I15" s="1174">
        <v>1</v>
      </c>
      <c r="J15" s="1297"/>
      <c r="K15" s="1232" t="s">
        <v>85</v>
      </c>
      <c r="L15" s="1168"/>
      <c r="M15" s="1168" t="s">
        <v>93</v>
      </c>
      <c r="N15" s="1300"/>
      <c r="O15" s="1232" t="s">
        <v>85</v>
      </c>
      <c r="P15" s="1168"/>
      <c r="Q15" s="1168" t="s">
        <v>93</v>
      </c>
      <c r="R15" s="1301"/>
      <c r="S15" s="1232" t="s">
        <v>85</v>
      </c>
      <c r="T15" s="1087"/>
      <c r="U15" s="1087" t="s">
        <v>93</v>
      </c>
      <c r="V15" s="1113"/>
      <c r="W15" s="307"/>
    </row>
    <row r="16" spans="1:23" s="742" customFormat="1" ht="16.5" customHeight="1">
      <c r="A16" s="748"/>
      <c r="B16" s="743"/>
      <c r="C16" s="747"/>
      <c r="D16" s="1296"/>
      <c r="E16" s="1306"/>
      <c r="F16" s="1307"/>
      <c r="G16" s="1309"/>
      <c r="H16" s="1174"/>
      <c r="I16" s="1174"/>
      <c r="J16" s="1297"/>
      <c r="K16" s="1232"/>
      <c r="L16" s="1168"/>
      <c r="M16" s="1168"/>
      <c r="N16" s="1300"/>
      <c r="O16" s="1232"/>
      <c r="P16" s="1168"/>
      <c r="Q16" s="1168"/>
      <c r="R16" s="1301"/>
      <c r="S16" s="1232"/>
      <c r="T16" s="1089"/>
      <c r="U16" s="744"/>
      <c r="V16" s="745" t="s">
        <v>716</v>
      </c>
      <c r="W16" s="746"/>
    </row>
    <row r="17" spans="1:36" ht="17.100000000000001" customHeight="1">
      <c r="A17" s="205"/>
      <c r="B17" s="102"/>
      <c r="C17" s="159"/>
      <c r="D17" s="1296"/>
      <c r="E17" s="1306"/>
      <c r="F17" s="1307"/>
      <c r="G17" s="1309"/>
      <c r="H17" s="1174"/>
      <c r="I17" s="1174"/>
      <c r="J17" s="1298"/>
      <c r="K17" s="1232"/>
      <c r="L17" s="1168"/>
      <c r="M17" s="1168"/>
      <c r="N17" s="1301"/>
      <c r="O17" s="1232"/>
      <c r="P17" s="1088"/>
      <c r="Q17" s="744"/>
      <c r="R17" s="745" t="s">
        <v>715</v>
      </c>
      <c r="S17" s="741"/>
      <c r="T17" s="741"/>
      <c r="U17" s="741"/>
      <c r="V17" s="741"/>
      <c r="W17" s="746"/>
    </row>
    <row r="18" spans="1:36" ht="17.100000000000001" customHeight="1">
      <c r="A18" s="205"/>
      <c r="B18" s="102"/>
      <c r="C18" s="159"/>
      <c r="D18" s="1296"/>
      <c r="E18" s="1306"/>
      <c r="F18" s="1307"/>
      <c r="G18" s="1309"/>
      <c r="H18" s="1174"/>
      <c r="I18" s="1174"/>
      <c r="J18" s="1298"/>
      <c r="K18" s="1232"/>
      <c r="L18" s="744"/>
      <c r="M18" s="745"/>
      <c r="N18" s="745" t="s">
        <v>412</v>
      </c>
      <c r="O18" s="745"/>
      <c r="P18" s="745"/>
      <c r="Q18" s="745"/>
      <c r="R18" s="745"/>
      <c r="S18" s="741"/>
      <c r="T18" s="741"/>
      <c r="U18" s="741"/>
      <c r="V18" s="741"/>
      <c r="W18" s="746"/>
    </row>
    <row r="19" spans="1:36" ht="17.100000000000001" customHeight="1">
      <c r="A19" s="205"/>
      <c r="B19" s="102"/>
      <c r="C19" s="159"/>
      <c r="D19" s="1296"/>
      <c r="E19" s="1306"/>
      <c r="F19" s="1307"/>
      <c r="G19" s="1309"/>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299" t="s">
        <v>298</v>
      </c>
      <c r="P27" s="1299"/>
      <c r="Q27" s="1299"/>
      <c r="R27" s="1260" t="s">
        <v>270</v>
      </c>
      <c r="S27" s="1260"/>
      <c r="T27" s="1260"/>
      <c r="U27" s="1217" t="s">
        <v>341</v>
      </c>
      <c r="W27" s="1310"/>
    </row>
    <row r="28" spans="1:36" ht="17.100000000000001" customHeight="1">
      <c r="O28" s="1261" t="s">
        <v>605</v>
      </c>
      <c r="P28" s="1261" t="s">
        <v>271</v>
      </c>
      <c r="Q28" s="1261"/>
      <c r="R28" s="1260"/>
      <c r="S28" s="1260"/>
      <c r="T28" s="1260"/>
      <c r="U28" s="1217"/>
      <c r="W28" s="1310"/>
    </row>
    <row r="29" spans="1:36" ht="37.5" customHeight="1">
      <c r="O29" s="1261"/>
      <c r="P29" s="104" t="s">
        <v>606</v>
      </c>
      <c r="Q29" s="104" t="s">
        <v>6</v>
      </c>
      <c r="R29" s="105" t="s">
        <v>274</v>
      </c>
      <c r="S29" s="1262" t="s">
        <v>273</v>
      </c>
      <c r="T29" s="1262"/>
      <c r="U29" s="1217"/>
      <c r="W29" s="1310"/>
    </row>
    <row r="30" spans="1:36" ht="17.100000000000001" customHeight="1">
      <c r="G30" s="157"/>
      <c r="H30" s="157"/>
      <c r="I30" s="157"/>
      <c r="J30" s="157"/>
      <c r="K30" s="157"/>
      <c r="L30" s="122"/>
      <c r="M30" s="431" t="s">
        <v>183</v>
      </c>
      <c r="N30" s="432"/>
      <c r="O30" s="1311"/>
      <c r="P30" s="1311"/>
      <c r="Q30" s="1311"/>
      <c r="R30" s="1311"/>
      <c r="S30" s="1311"/>
      <c r="T30" s="1311"/>
      <c r="U30" s="1311"/>
      <c r="V30" s="122"/>
      <c r="W30" s="122"/>
      <c r="X30" s="204"/>
      <c r="Y30" s="204"/>
      <c r="Z30" s="204"/>
      <c r="AA30" s="204"/>
      <c r="AB30" s="204"/>
      <c r="AC30" s="204"/>
      <c r="AD30" s="204"/>
      <c r="AE30" s="204"/>
      <c r="AF30" s="204"/>
      <c r="AG30" s="204"/>
      <c r="AH30" s="204"/>
      <c r="AI30" s="204"/>
      <c r="AJ30" s="204"/>
    </row>
    <row r="31" spans="1:36" s="523" customFormat="1" ht="22.5">
      <c r="A31" s="1236">
        <v>1</v>
      </c>
      <c r="B31" s="847"/>
      <c r="C31" s="847"/>
      <c r="D31" s="847"/>
      <c r="E31" s="848"/>
      <c r="F31" s="849"/>
      <c r="G31" s="849"/>
      <c r="H31" s="849"/>
      <c r="I31" s="850"/>
      <c r="J31" s="845"/>
      <c r="K31" s="852"/>
      <c r="L31" s="593">
        <f>mergeValue(A31)</f>
        <v>1</v>
      </c>
      <c r="M31" s="641" t="s">
        <v>20</v>
      </c>
      <c r="N31" s="646"/>
      <c r="O31" s="1292"/>
      <c r="P31" s="1293"/>
      <c r="Q31" s="1293"/>
      <c r="R31" s="1293"/>
      <c r="S31" s="1293"/>
      <c r="T31" s="1293"/>
      <c r="U31" s="1293"/>
      <c r="V31" s="1294"/>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36"/>
      <c r="B32" s="1236">
        <v>1</v>
      </c>
      <c r="C32" s="847"/>
      <c r="D32" s="847"/>
      <c r="E32" s="849"/>
      <c r="F32" s="849"/>
      <c r="G32" s="849"/>
      <c r="H32" s="849"/>
      <c r="I32" s="844"/>
      <c r="J32" s="843"/>
      <c r="K32" s="846"/>
      <c r="L32" s="593" t="str">
        <f>mergeValue(A32) &amp;"."&amp; mergeValue(B32)</f>
        <v>1.1</v>
      </c>
      <c r="M32" s="546" t="s">
        <v>16</v>
      </c>
      <c r="N32" s="646"/>
      <c r="O32" s="1292"/>
      <c r="P32" s="1293"/>
      <c r="Q32" s="1293"/>
      <c r="R32" s="1293"/>
      <c r="S32" s="1293"/>
      <c r="T32" s="1293"/>
      <c r="U32" s="1293"/>
      <c r="V32" s="1294"/>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36"/>
      <c r="B33" s="1236"/>
      <c r="C33" s="1236">
        <v>1</v>
      </c>
      <c r="D33" s="847"/>
      <c r="E33" s="849"/>
      <c r="F33" s="849"/>
      <c r="G33" s="849"/>
      <c r="H33" s="849"/>
      <c r="I33" s="851"/>
      <c r="J33" s="843"/>
      <c r="K33" s="846"/>
      <c r="L33" s="593" t="str">
        <f>mergeValue(A33) &amp;"."&amp; mergeValue(B33)&amp;"."&amp; mergeValue(C33)</f>
        <v>1.1.1</v>
      </c>
      <c r="M33" s="547" t="s">
        <v>7</v>
      </c>
      <c r="N33" s="646"/>
      <c r="O33" s="1292"/>
      <c r="P33" s="1293"/>
      <c r="Q33" s="1293"/>
      <c r="R33" s="1293"/>
      <c r="S33" s="1293"/>
      <c r="T33" s="1293"/>
      <c r="U33" s="1293"/>
      <c r="V33" s="1294"/>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36"/>
      <c r="B34" s="1236"/>
      <c r="C34" s="1236"/>
      <c r="D34" s="1236">
        <v>1</v>
      </c>
      <c r="E34" s="849"/>
      <c r="F34" s="849"/>
      <c r="G34" s="849"/>
      <c r="H34" s="849"/>
      <c r="I34" s="851"/>
      <c r="J34" s="843"/>
      <c r="K34" s="846"/>
      <c r="L34" s="593" t="str">
        <f>mergeValue(A34) &amp;"."&amp; mergeValue(B34)&amp;"."&amp; mergeValue(C34)&amp;"."&amp; mergeValue(D34)</f>
        <v>1.1.1.1</v>
      </c>
      <c r="M34" s="548" t="s">
        <v>22</v>
      </c>
      <c r="N34" s="646"/>
      <c r="O34" s="1292"/>
      <c r="P34" s="1293"/>
      <c r="Q34" s="1293"/>
      <c r="R34" s="1293"/>
      <c r="S34" s="1293"/>
      <c r="T34" s="1293"/>
      <c r="U34" s="1293"/>
      <c r="V34" s="1294"/>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36"/>
      <c r="B35" s="1236"/>
      <c r="C35" s="1236"/>
      <c r="D35" s="1236"/>
      <c r="E35" s="1236">
        <v>1</v>
      </c>
      <c r="F35" s="849"/>
      <c r="G35" s="849"/>
      <c r="H35" s="847">
        <v>1</v>
      </c>
      <c r="I35" s="1236">
        <v>1</v>
      </c>
      <c r="J35" s="849"/>
      <c r="K35" s="854"/>
      <c r="L35" s="593" t="str">
        <f>mergeValue(A35) &amp;"."&amp; mergeValue(B35)&amp;"."&amp; mergeValue(C35)&amp;"."&amp; mergeValue(D35)&amp;"."&amp; mergeValue(E35)</f>
        <v>1.1.1.1.1</v>
      </c>
      <c r="M35" s="554" t="s">
        <v>9</v>
      </c>
      <c r="N35" s="646"/>
      <c r="O35" s="1239"/>
      <c r="P35" s="1240"/>
      <c r="Q35" s="1240"/>
      <c r="R35" s="1240"/>
      <c r="S35" s="1240"/>
      <c r="T35" s="1240"/>
      <c r="U35" s="1240"/>
      <c r="V35" s="1241"/>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36"/>
      <c r="B36" s="1236"/>
      <c r="C36" s="1236"/>
      <c r="D36" s="1236"/>
      <c r="E36" s="1236"/>
      <c r="F36" s="1236">
        <v>1</v>
      </c>
      <c r="G36" s="847"/>
      <c r="H36" s="847"/>
      <c r="I36" s="1236"/>
      <c r="J36" s="1236">
        <v>1</v>
      </c>
      <c r="K36" s="855"/>
      <c r="L36" s="593" t="str">
        <f>mergeValue(A36) &amp;"."&amp; mergeValue(B36)&amp;"."&amp; mergeValue(C36)&amp;"."&amp; mergeValue(D36)&amp;"."&amp; mergeValue(E36)&amp;"."&amp; mergeValue(F36)</f>
        <v>1.1.1.1.1.1</v>
      </c>
      <c r="M36" s="555" t="s">
        <v>10</v>
      </c>
      <c r="N36" s="646"/>
      <c r="O36" s="1239"/>
      <c r="P36" s="1240"/>
      <c r="Q36" s="1240"/>
      <c r="R36" s="1240"/>
      <c r="S36" s="1240"/>
      <c r="T36" s="1240"/>
      <c r="U36" s="1240"/>
      <c r="V36" s="1241"/>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36"/>
      <c r="B37" s="1236"/>
      <c r="C37" s="1236"/>
      <c r="D37" s="1236"/>
      <c r="E37" s="1236"/>
      <c r="F37" s="1236"/>
      <c r="G37" s="847">
        <v>1</v>
      </c>
      <c r="H37" s="847"/>
      <c r="I37" s="1236"/>
      <c r="J37" s="1236"/>
      <c r="K37" s="855">
        <v>1</v>
      </c>
      <c r="L37" s="593" t="str">
        <f>mergeValue(A37) &amp;"."&amp; mergeValue(B37)&amp;"."&amp; mergeValue(C37)&amp;"."&amp; mergeValue(D37)&amp;"."&amp; mergeValue(E37)&amp;"."&amp; mergeValue(F37)&amp;"."&amp; mergeValue(G37)</f>
        <v>1.1.1.1.1.1.1</v>
      </c>
      <c r="M37" s="1069"/>
      <c r="N37" s="646"/>
      <c r="O37" s="562"/>
      <c r="P37" s="562"/>
      <c r="Q37" s="1094"/>
      <c r="R37" s="1231"/>
      <c r="S37" s="1232" t="s">
        <v>84</v>
      </c>
      <c r="T37" s="1231"/>
      <c r="U37" s="1232" t="s">
        <v>84</v>
      </c>
      <c r="V37" s="562"/>
      <c r="W37" s="1206"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36"/>
      <c r="B38" s="1236"/>
      <c r="C38" s="1236"/>
      <c r="D38" s="1236"/>
      <c r="E38" s="1236"/>
      <c r="F38" s="1236"/>
      <c r="G38" s="847"/>
      <c r="H38" s="847"/>
      <c r="I38" s="1236"/>
      <c r="J38" s="1236"/>
      <c r="K38" s="855"/>
      <c r="L38" s="600"/>
      <c r="M38" s="646"/>
      <c r="N38" s="646"/>
      <c r="O38" s="562"/>
      <c r="P38" s="562"/>
      <c r="Q38" s="584" t="str">
        <f>R37 &amp; "-" &amp; T37</f>
        <v>-</v>
      </c>
      <c r="R38" s="1231"/>
      <c r="S38" s="1232"/>
      <c r="T38" s="1231"/>
      <c r="U38" s="1232"/>
      <c r="V38" s="562"/>
      <c r="W38" s="1206"/>
      <c r="X38" s="585"/>
      <c r="Y38" s="589"/>
      <c r="Z38" s="589" t="str">
        <f t="shared" si="0"/>
        <v/>
      </c>
      <c r="AA38" s="589"/>
      <c r="AB38" s="589"/>
      <c r="AC38" s="589"/>
      <c r="AD38" s="585"/>
      <c r="AE38" s="585"/>
      <c r="AF38" s="585"/>
      <c r="AG38" s="585"/>
      <c r="AH38" s="585"/>
      <c r="AI38" s="585"/>
      <c r="AJ38" s="585"/>
    </row>
    <row r="39" spans="1:36" s="523" customFormat="1" ht="15" customHeight="1">
      <c r="A39" s="1236"/>
      <c r="B39" s="1236"/>
      <c r="C39" s="1236"/>
      <c r="D39" s="1236"/>
      <c r="E39" s="1236"/>
      <c r="F39" s="1236"/>
      <c r="G39" s="849"/>
      <c r="H39" s="847"/>
      <c r="I39" s="1236"/>
      <c r="J39" s="1236"/>
      <c r="K39" s="854"/>
      <c r="L39" s="538"/>
      <c r="M39" s="557" t="s">
        <v>25</v>
      </c>
      <c r="N39" s="564"/>
      <c r="O39" s="564"/>
      <c r="P39" s="564"/>
      <c r="Q39" s="564"/>
      <c r="R39" s="564"/>
      <c r="S39" s="564"/>
      <c r="T39" s="564"/>
      <c r="U39" s="564"/>
      <c r="V39" s="560"/>
      <c r="W39" s="1206"/>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36"/>
      <c r="B40" s="1236"/>
      <c r="C40" s="1236"/>
      <c r="D40" s="1236"/>
      <c r="E40" s="1236"/>
      <c r="F40" s="849"/>
      <c r="G40" s="849"/>
      <c r="H40" s="847"/>
      <c r="I40" s="1236"/>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36"/>
      <c r="B41" s="1236"/>
      <c r="C41" s="1236"/>
      <c r="D41" s="1236"/>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36"/>
      <c r="B42" s="1236"/>
      <c r="C42" s="1236"/>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36"/>
      <c r="B43" s="1236"/>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36"/>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36">
        <v>1</v>
      </c>
      <c r="B49" s="865"/>
      <c r="C49" s="865"/>
      <c r="D49" s="865"/>
      <c r="E49" s="866"/>
      <c r="F49" s="867"/>
      <c r="G49" s="867"/>
      <c r="H49" s="867"/>
      <c r="I49" s="868"/>
      <c r="J49" s="863"/>
      <c r="K49" s="870"/>
      <c r="L49" s="593">
        <f>mergeValue(A49)</f>
        <v>1</v>
      </c>
      <c r="M49" s="641" t="s">
        <v>20</v>
      </c>
      <c r="N49" s="646"/>
      <c r="O49" s="1292"/>
      <c r="P49" s="1293"/>
      <c r="Q49" s="1293"/>
      <c r="R49" s="1293"/>
      <c r="S49" s="1293"/>
      <c r="T49" s="1293"/>
      <c r="U49" s="1293"/>
      <c r="V49" s="1294"/>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36"/>
      <c r="B50" s="1236">
        <v>1</v>
      </c>
      <c r="C50" s="865"/>
      <c r="D50" s="865"/>
      <c r="E50" s="867"/>
      <c r="F50" s="867"/>
      <c r="G50" s="867"/>
      <c r="H50" s="867"/>
      <c r="I50" s="862"/>
      <c r="J50" s="861"/>
      <c r="K50" s="864"/>
      <c r="L50" s="593" t="str">
        <f>mergeValue(A50) &amp;"."&amp; mergeValue(B50)</f>
        <v>1.1</v>
      </c>
      <c r="M50" s="546" t="s">
        <v>16</v>
      </c>
      <c r="N50" s="646"/>
      <c r="O50" s="1292"/>
      <c r="P50" s="1293"/>
      <c r="Q50" s="1293"/>
      <c r="R50" s="1293"/>
      <c r="S50" s="1293"/>
      <c r="T50" s="1293"/>
      <c r="U50" s="1293"/>
      <c r="V50" s="1294"/>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36"/>
      <c r="B51" s="1236"/>
      <c r="C51" s="1236">
        <v>1</v>
      </c>
      <c r="D51" s="865"/>
      <c r="E51" s="867"/>
      <c r="F51" s="867"/>
      <c r="G51" s="867"/>
      <c r="H51" s="867"/>
      <c r="I51" s="869"/>
      <c r="J51" s="861"/>
      <c r="K51" s="864"/>
      <c r="L51" s="593" t="str">
        <f>mergeValue(A51) &amp;"."&amp; mergeValue(B51)&amp;"."&amp; mergeValue(C51)</f>
        <v>1.1.1</v>
      </c>
      <c r="M51" s="547" t="s">
        <v>7</v>
      </c>
      <c r="N51" s="646"/>
      <c r="O51" s="1292"/>
      <c r="P51" s="1293"/>
      <c r="Q51" s="1293"/>
      <c r="R51" s="1293"/>
      <c r="S51" s="1293"/>
      <c r="T51" s="1293"/>
      <c r="U51" s="1293"/>
      <c r="V51" s="1294"/>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36"/>
      <c r="B52" s="1236"/>
      <c r="C52" s="1236"/>
      <c r="D52" s="1236">
        <v>1</v>
      </c>
      <c r="E52" s="867"/>
      <c r="F52" s="867"/>
      <c r="G52" s="867"/>
      <c r="H52" s="867"/>
      <c r="I52" s="869"/>
      <c r="J52" s="861"/>
      <c r="K52" s="864"/>
      <c r="L52" s="593" t="str">
        <f>mergeValue(A52) &amp;"."&amp; mergeValue(B52)&amp;"."&amp; mergeValue(C52)&amp;"."&amp; mergeValue(D52)</f>
        <v>1.1.1.1</v>
      </c>
      <c r="M52" s="548" t="s">
        <v>22</v>
      </c>
      <c r="N52" s="646"/>
      <c r="O52" s="1292"/>
      <c r="P52" s="1293"/>
      <c r="Q52" s="1293"/>
      <c r="R52" s="1293"/>
      <c r="S52" s="1293"/>
      <c r="T52" s="1293"/>
      <c r="U52" s="1293"/>
      <c r="V52" s="1294"/>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36"/>
      <c r="B53" s="1236"/>
      <c r="C53" s="1236"/>
      <c r="D53" s="1236"/>
      <c r="E53" s="1236">
        <v>1</v>
      </c>
      <c r="F53" s="867"/>
      <c r="G53" s="867"/>
      <c r="H53" s="865">
        <v>1</v>
      </c>
      <c r="I53" s="1236">
        <v>1</v>
      </c>
      <c r="J53" s="867"/>
      <c r="K53" s="872"/>
      <c r="L53" s="593" t="str">
        <f>mergeValue(A53) &amp;"."&amp; mergeValue(B53)&amp;"."&amp; mergeValue(C53)&amp;"."&amp; mergeValue(D53)&amp;"."&amp; mergeValue(E53)</f>
        <v>1.1.1.1.1</v>
      </c>
      <c r="M53" s="554" t="s">
        <v>9</v>
      </c>
      <c r="N53" s="646"/>
      <c r="O53" s="1239"/>
      <c r="P53" s="1240"/>
      <c r="Q53" s="1240"/>
      <c r="R53" s="1240"/>
      <c r="S53" s="1240"/>
      <c r="T53" s="1240"/>
      <c r="U53" s="1240"/>
      <c r="V53" s="1241"/>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36"/>
      <c r="B54" s="1236"/>
      <c r="C54" s="1236"/>
      <c r="D54" s="1236"/>
      <c r="E54" s="1236"/>
      <c r="F54" s="1236">
        <v>1</v>
      </c>
      <c r="G54" s="865"/>
      <c r="H54" s="865"/>
      <c r="I54" s="1236"/>
      <c r="J54" s="1236">
        <v>1</v>
      </c>
      <c r="K54" s="873"/>
      <c r="L54" s="593" t="str">
        <f>mergeValue(A54) &amp;"."&amp; mergeValue(B54)&amp;"."&amp; mergeValue(C54)&amp;"."&amp; mergeValue(D54)&amp;"."&amp; mergeValue(E54)&amp;"."&amp; mergeValue(F54)</f>
        <v>1.1.1.1.1.1</v>
      </c>
      <c r="M54" s="555" t="s">
        <v>10</v>
      </c>
      <c r="N54" s="646"/>
      <c r="O54" s="1239"/>
      <c r="P54" s="1240"/>
      <c r="Q54" s="1240"/>
      <c r="R54" s="1240"/>
      <c r="S54" s="1240"/>
      <c r="T54" s="1240"/>
      <c r="U54" s="1240"/>
      <c r="V54" s="1241"/>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36"/>
      <c r="B55" s="1236"/>
      <c r="C55" s="1236"/>
      <c r="D55" s="1236"/>
      <c r="E55" s="1236"/>
      <c r="F55" s="1236"/>
      <c r="G55" s="865">
        <v>1</v>
      </c>
      <c r="H55" s="865"/>
      <c r="I55" s="1236"/>
      <c r="J55" s="1236"/>
      <c r="K55" s="873">
        <v>1</v>
      </c>
      <c r="L55" s="593" t="str">
        <f>mergeValue(A55) &amp;"."&amp; mergeValue(B55)&amp;"."&amp; mergeValue(C55)&amp;"."&amp; mergeValue(D55)&amp;"."&amp; mergeValue(E55)&amp;"."&amp; mergeValue(F55)&amp;"."&amp; mergeValue(G55)</f>
        <v>1.1.1.1.1.1.1</v>
      </c>
      <c r="M55" s="1069"/>
      <c r="N55" s="646"/>
      <c r="O55" s="562"/>
      <c r="P55" s="562"/>
      <c r="Q55" s="1094"/>
      <c r="R55" s="1231"/>
      <c r="S55" s="1232" t="s">
        <v>84</v>
      </c>
      <c r="T55" s="1231"/>
      <c r="U55" s="1232" t="s">
        <v>84</v>
      </c>
      <c r="V55" s="562"/>
      <c r="W55" s="1206"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36"/>
      <c r="B56" s="1236"/>
      <c r="C56" s="1236"/>
      <c r="D56" s="1236"/>
      <c r="E56" s="1236"/>
      <c r="F56" s="1236"/>
      <c r="G56" s="865"/>
      <c r="H56" s="865"/>
      <c r="I56" s="1236"/>
      <c r="J56" s="1236"/>
      <c r="K56" s="873"/>
      <c r="L56" s="600"/>
      <c r="M56" s="646"/>
      <c r="N56" s="646"/>
      <c r="O56" s="562"/>
      <c r="P56" s="562"/>
      <c r="Q56" s="584" t="str">
        <f>R55 &amp; "-" &amp; T55</f>
        <v>-</v>
      </c>
      <c r="R56" s="1231"/>
      <c r="S56" s="1232"/>
      <c r="T56" s="1231"/>
      <c r="U56" s="1232"/>
      <c r="V56" s="562"/>
      <c r="W56" s="1206"/>
      <c r="X56" s="585"/>
      <c r="Y56" s="589"/>
      <c r="Z56" s="589" t="str">
        <f t="shared" si="1"/>
        <v/>
      </c>
      <c r="AA56" s="589"/>
      <c r="AB56" s="589"/>
      <c r="AC56" s="589"/>
      <c r="AD56" s="585"/>
      <c r="AE56" s="585"/>
      <c r="AF56" s="585"/>
      <c r="AG56" s="585"/>
      <c r="AH56" s="585"/>
      <c r="AI56" s="585"/>
      <c r="AJ56" s="585"/>
    </row>
    <row r="57" spans="1:36" s="523" customFormat="1" ht="15" customHeight="1">
      <c r="A57" s="1236"/>
      <c r="B57" s="1236"/>
      <c r="C57" s="1236"/>
      <c r="D57" s="1236"/>
      <c r="E57" s="1236"/>
      <c r="F57" s="1236"/>
      <c r="G57" s="867"/>
      <c r="H57" s="865"/>
      <c r="I57" s="1236"/>
      <c r="J57" s="1236"/>
      <c r="K57" s="872"/>
      <c r="L57" s="538"/>
      <c r="M57" s="557" t="s">
        <v>25</v>
      </c>
      <c r="N57" s="564"/>
      <c r="O57" s="564"/>
      <c r="P57" s="564"/>
      <c r="Q57" s="564"/>
      <c r="R57" s="564"/>
      <c r="S57" s="564"/>
      <c r="T57" s="564"/>
      <c r="U57" s="564"/>
      <c r="V57" s="560"/>
      <c r="W57" s="1206"/>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36"/>
      <c r="B58" s="1236"/>
      <c r="C58" s="1236"/>
      <c r="D58" s="1236"/>
      <c r="E58" s="1236"/>
      <c r="F58" s="867"/>
      <c r="G58" s="867"/>
      <c r="H58" s="865"/>
      <c r="I58" s="1236"/>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36"/>
      <c r="B59" s="1236"/>
      <c r="C59" s="1236"/>
      <c r="D59" s="1236"/>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36"/>
      <c r="B60" s="1236"/>
      <c r="C60" s="1236"/>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36"/>
      <c r="B61" s="1236"/>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36"/>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36">
        <v>1</v>
      </c>
      <c r="B67" s="883"/>
      <c r="C67" s="883"/>
      <c r="D67" s="883"/>
      <c r="E67" s="884"/>
      <c r="F67" s="885"/>
      <c r="G67" s="885"/>
      <c r="H67" s="885"/>
      <c r="I67" s="886"/>
      <c r="J67" s="881"/>
      <c r="K67" s="888"/>
      <c r="L67" s="593">
        <f>mergeValue(A67)</f>
        <v>1</v>
      </c>
      <c r="M67" s="641" t="s">
        <v>20</v>
      </c>
      <c r="N67" s="646"/>
      <c r="O67" s="1292"/>
      <c r="P67" s="1293"/>
      <c r="Q67" s="1293"/>
      <c r="R67" s="1293"/>
      <c r="S67" s="1293"/>
      <c r="T67" s="1293"/>
      <c r="U67" s="1293"/>
      <c r="V67" s="1294"/>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36"/>
      <c r="B68" s="1236">
        <v>1</v>
      </c>
      <c r="C68" s="883"/>
      <c r="D68" s="883"/>
      <c r="E68" s="885"/>
      <c r="F68" s="885"/>
      <c r="G68" s="885"/>
      <c r="H68" s="885"/>
      <c r="I68" s="880"/>
      <c r="J68" s="879"/>
      <c r="K68" s="882"/>
      <c r="L68" s="593" t="str">
        <f>mergeValue(A68) &amp;"."&amp; mergeValue(B68)</f>
        <v>1.1</v>
      </c>
      <c r="M68" s="546" t="s">
        <v>16</v>
      </c>
      <c r="N68" s="646"/>
      <c r="O68" s="1292"/>
      <c r="P68" s="1293"/>
      <c r="Q68" s="1293"/>
      <c r="R68" s="1293"/>
      <c r="S68" s="1293"/>
      <c r="T68" s="1293"/>
      <c r="U68" s="1293"/>
      <c r="V68" s="1294"/>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36"/>
      <c r="B69" s="1236"/>
      <c r="C69" s="1236">
        <v>1</v>
      </c>
      <c r="D69" s="883"/>
      <c r="E69" s="885"/>
      <c r="F69" s="885"/>
      <c r="G69" s="885"/>
      <c r="H69" s="885"/>
      <c r="I69" s="887"/>
      <c r="J69" s="879"/>
      <c r="K69" s="882"/>
      <c r="L69" s="593" t="str">
        <f>mergeValue(A69) &amp;"."&amp; mergeValue(B69)&amp;"."&amp; mergeValue(C69)</f>
        <v>1.1.1</v>
      </c>
      <c r="M69" s="547" t="s">
        <v>7</v>
      </c>
      <c r="N69" s="646"/>
      <c r="O69" s="1292"/>
      <c r="P69" s="1293"/>
      <c r="Q69" s="1293"/>
      <c r="R69" s="1293"/>
      <c r="S69" s="1293"/>
      <c r="T69" s="1293"/>
      <c r="U69" s="1293"/>
      <c r="V69" s="1294"/>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36"/>
      <c r="B70" s="1236"/>
      <c r="C70" s="1236"/>
      <c r="D70" s="1236">
        <v>1</v>
      </c>
      <c r="E70" s="885"/>
      <c r="F70" s="885"/>
      <c r="G70" s="885"/>
      <c r="H70" s="885"/>
      <c r="I70" s="887"/>
      <c r="J70" s="879"/>
      <c r="K70" s="882"/>
      <c r="L70" s="593" t="str">
        <f>mergeValue(A70) &amp;"."&amp; mergeValue(B70)&amp;"."&amp; mergeValue(C70)&amp;"."&amp; mergeValue(D70)</f>
        <v>1.1.1.1</v>
      </c>
      <c r="M70" s="548" t="s">
        <v>22</v>
      </c>
      <c r="N70" s="646"/>
      <c r="O70" s="1292"/>
      <c r="P70" s="1293"/>
      <c r="Q70" s="1293"/>
      <c r="R70" s="1293"/>
      <c r="S70" s="1293"/>
      <c r="T70" s="1293"/>
      <c r="U70" s="1293"/>
      <c r="V70" s="1294"/>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36"/>
      <c r="B71" s="1236"/>
      <c r="C71" s="1236"/>
      <c r="D71" s="1236"/>
      <c r="E71" s="1236">
        <v>1</v>
      </c>
      <c r="F71" s="885"/>
      <c r="G71" s="885"/>
      <c r="H71" s="883">
        <v>1</v>
      </c>
      <c r="I71" s="1236">
        <v>1</v>
      </c>
      <c r="J71" s="885"/>
      <c r="K71" s="890"/>
      <c r="L71" s="593" t="str">
        <f>mergeValue(A71) &amp;"."&amp; mergeValue(B71)&amp;"."&amp; mergeValue(C71)&amp;"."&amp; mergeValue(D71)&amp;"."&amp; mergeValue(E71)</f>
        <v>1.1.1.1.1</v>
      </c>
      <c r="M71" s="554" t="s">
        <v>9</v>
      </c>
      <c r="N71" s="646"/>
      <c r="O71" s="1239"/>
      <c r="P71" s="1240"/>
      <c r="Q71" s="1240"/>
      <c r="R71" s="1240"/>
      <c r="S71" s="1240"/>
      <c r="T71" s="1240"/>
      <c r="U71" s="1240"/>
      <c r="V71" s="1241"/>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36"/>
      <c r="B72" s="1236"/>
      <c r="C72" s="1236"/>
      <c r="D72" s="1236"/>
      <c r="E72" s="1236"/>
      <c r="F72" s="1236">
        <v>1</v>
      </c>
      <c r="G72" s="883"/>
      <c r="H72" s="883"/>
      <c r="I72" s="1236"/>
      <c r="J72" s="1236">
        <v>1</v>
      </c>
      <c r="K72" s="891"/>
      <c r="L72" s="593" t="str">
        <f>mergeValue(A72) &amp;"."&amp; mergeValue(B72)&amp;"."&amp; mergeValue(C72)&amp;"."&amp; mergeValue(D72)&amp;"."&amp; mergeValue(E72)&amp;"."&amp; mergeValue(F72)</f>
        <v>1.1.1.1.1.1</v>
      </c>
      <c r="M72" s="555" t="s">
        <v>10</v>
      </c>
      <c r="N72" s="646"/>
      <c r="O72" s="1239"/>
      <c r="P72" s="1240"/>
      <c r="Q72" s="1240"/>
      <c r="R72" s="1240"/>
      <c r="S72" s="1240"/>
      <c r="T72" s="1240"/>
      <c r="U72" s="1240"/>
      <c r="V72" s="1241"/>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36"/>
      <c r="B73" s="1236"/>
      <c r="C73" s="1236"/>
      <c r="D73" s="1236"/>
      <c r="E73" s="1236"/>
      <c r="F73" s="1236"/>
      <c r="G73" s="883">
        <v>1</v>
      </c>
      <c r="H73" s="883"/>
      <c r="I73" s="1236"/>
      <c r="J73" s="1236"/>
      <c r="K73" s="891">
        <v>1</v>
      </c>
      <c r="L73" s="593" t="str">
        <f>mergeValue(A73) &amp;"."&amp; mergeValue(B73)&amp;"."&amp; mergeValue(C73)&amp;"."&amp; mergeValue(D73)&amp;"."&amp; mergeValue(E73)&amp;"."&amp; mergeValue(F73)&amp;"."&amp; mergeValue(G73)</f>
        <v>1.1.1.1.1.1.1</v>
      </c>
      <c r="M73" s="1069"/>
      <c r="N73" s="646"/>
      <c r="O73" s="562"/>
      <c r="P73" s="562"/>
      <c r="Q73" s="1094"/>
      <c r="R73" s="1231"/>
      <c r="S73" s="1232" t="s">
        <v>84</v>
      </c>
      <c r="T73" s="1231"/>
      <c r="U73" s="1232" t="s">
        <v>84</v>
      </c>
      <c r="V73" s="562"/>
      <c r="W73" s="1206"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36"/>
      <c r="B74" s="1236"/>
      <c r="C74" s="1236"/>
      <c r="D74" s="1236"/>
      <c r="E74" s="1236"/>
      <c r="F74" s="1236"/>
      <c r="G74" s="883"/>
      <c r="H74" s="883"/>
      <c r="I74" s="1236"/>
      <c r="J74" s="1236"/>
      <c r="K74" s="891"/>
      <c r="L74" s="600"/>
      <c r="M74" s="646"/>
      <c r="N74" s="646"/>
      <c r="O74" s="562"/>
      <c r="P74" s="562"/>
      <c r="Q74" s="584" t="str">
        <f>R73 &amp; "-" &amp; T73</f>
        <v>-</v>
      </c>
      <c r="R74" s="1231"/>
      <c r="S74" s="1232"/>
      <c r="T74" s="1231"/>
      <c r="U74" s="1232"/>
      <c r="V74" s="562"/>
      <c r="W74" s="1206"/>
      <c r="X74" s="585"/>
      <c r="Y74" s="589"/>
      <c r="Z74" s="589" t="str">
        <f t="shared" si="2"/>
        <v/>
      </c>
      <c r="AA74" s="589"/>
      <c r="AB74" s="589"/>
      <c r="AC74" s="589"/>
      <c r="AD74" s="585"/>
      <c r="AE74" s="585"/>
      <c r="AF74" s="585"/>
      <c r="AG74" s="585"/>
      <c r="AH74" s="585"/>
      <c r="AI74" s="585"/>
      <c r="AJ74" s="585"/>
    </row>
    <row r="75" spans="1:36" s="523" customFormat="1" ht="15" customHeight="1">
      <c r="A75" s="1236"/>
      <c r="B75" s="1236"/>
      <c r="C75" s="1236"/>
      <c r="D75" s="1236"/>
      <c r="E75" s="1236"/>
      <c r="F75" s="1236"/>
      <c r="G75" s="885"/>
      <c r="H75" s="883"/>
      <c r="I75" s="1236"/>
      <c r="J75" s="1236"/>
      <c r="K75" s="890"/>
      <c r="L75" s="538"/>
      <c r="M75" s="557" t="s">
        <v>25</v>
      </c>
      <c r="N75" s="564"/>
      <c r="O75" s="564"/>
      <c r="P75" s="564"/>
      <c r="Q75" s="564"/>
      <c r="R75" s="564"/>
      <c r="S75" s="564"/>
      <c r="T75" s="564"/>
      <c r="U75" s="564"/>
      <c r="V75" s="560"/>
      <c r="W75" s="1206"/>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36"/>
      <c r="B76" s="1236"/>
      <c r="C76" s="1236"/>
      <c r="D76" s="1236"/>
      <c r="E76" s="1236"/>
      <c r="F76" s="885"/>
      <c r="G76" s="885"/>
      <c r="H76" s="883"/>
      <c r="I76" s="1236"/>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36"/>
      <c r="B77" s="1236"/>
      <c r="C77" s="1236"/>
      <c r="D77" s="1236"/>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36"/>
      <c r="B78" s="1236"/>
      <c r="C78" s="1236"/>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36"/>
      <c r="B79" s="1236"/>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36"/>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36">
        <v>1</v>
      </c>
      <c r="B85" s="919"/>
      <c r="C85" s="919"/>
      <c r="D85" s="919"/>
      <c r="E85" s="920"/>
      <c r="F85" s="921"/>
      <c r="G85" s="919"/>
      <c r="H85" s="919"/>
      <c r="I85" s="922"/>
      <c r="J85" s="917"/>
      <c r="K85" s="926">
        <v>1</v>
      </c>
      <c r="L85" s="593">
        <f>mergeValue(A85)</f>
        <v>1</v>
      </c>
      <c r="M85" s="641" t="s">
        <v>20</v>
      </c>
      <c r="N85" s="580"/>
      <c r="O85" s="1286"/>
      <c r="P85" s="1287"/>
      <c r="Q85" s="1287"/>
      <c r="R85" s="1287"/>
      <c r="S85" s="1287"/>
      <c r="T85" s="1287"/>
      <c r="U85" s="1287"/>
      <c r="V85" s="1288"/>
      <c r="W85" s="630" t="s">
        <v>658</v>
      </c>
      <c r="X85" s="585"/>
      <c r="Y85" s="585"/>
      <c r="Z85" s="585"/>
      <c r="AA85" s="585"/>
      <c r="AB85" s="585"/>
      <c r="AC85" s="585"/>
      <c r="AD85" s="585"/>
      <c r="AE85" s="585"/>
      <c r="AF85" s="585"/>
      <c r="AG85" s="585"/>
      <c r="AH85" s="585"/>
      <c r="AI85" s="585"/>
    </row>
    <row r="86" spans="1:36" s="523" customFormat="1" ht="22.5">
      <c r="A86" s="1236"/>
      <c r="B86" s="1236">
        <v>1</v>
      </c>
      <c r="C86" s="919"/>
      <c r="D86" s="919"/>
      <c r="E86" s="921"/>
      <c r="F86" s="921"/>
      <c r="G86" s="919"/>
      <c r="H86" s="919"/>
      <c r="I86" s="916"/>
      <c r="J86" s="915"/>
      <c r="K86" s="926">
        <v>1</v>
      </c>
      <c r="L86" s="593" t="str">
        <f>mergeValue(A86) &amp;"."&amp; mergeValue(B86)</f>
        <v>1.1</v>
      </c>
      <c r="M86" s="546" t="s">
        <v>16</v>
      </c>
      <c r="N86" s="580"/>
      <c r="O86" s="1286"/>
      <c r="P86" s="1287"/>
      <c r="Q86" s="1287"/>
      <c r="R86" s="1287"/>
      <c r="S86" s="1287"/>
      <c r="T86" s="1287"/>
      <c r="U86" s="1287"/>
      <c r="V86" s="1288"/>
      <c r="W86" s="630" t="s">
        <v>477</v>
      </c>
      <c r="X86" s="585"/>
      <c r="Y86" s="585"/>
      <c r="Z86" s="585"/>
      <c r="AA86" s="585"/>
      <c r="AB86" s="585"/>
      <c r="AC86" s="585"/>
      <c r="AD86" s="585"/>
      <c r="AE86" s="585"/>
      <c r="AF86" s="585"/>
      <c r="AG86" s="585"/>
      <c r="AH86" s="585"/>
      <c r="AI86" s="585"/>
    </row>
    <row r="87" spans="1:36" s="523" customFormat="1" ht="22.5">
      <c r="A87" s="1236"/>
      <c r="B87" s="1236"/>
      <c r="C87" s="1236">
        <v>1</v>
      </c>
      <c r="D87" s="919"/>
      <c r="E87" s="921"/>
      <c r="F87" s="921"/>
      <c r="G87" s="919"/>
      <c r="H87" s="919"/>
      <c r="I87" s="923"/>
      <c r="J87" s="915"/>
      <c r="K87" s="926">
        <v>1</v>
      </c>
      <c r="L87" s="593" t="str">
        <f>mergeValue(A87) &amp;"."&amp; mergeValue(B87)&amp;"."&amp; mergeValue(C87)</f>
        <v>1.1.1</v>
      </c>
      <c r="M87" s="547" t="s">
        <v>7</v>
      </c>
      <c r="N87" s="580"/>
      <c r="O87" s="1286"/>
      <c r="P87" s="1287"/>
      <c r="Q87" s="1287"/>
      <c r="R87" s="1287"/>
      <c r="S87" s="1287"/>
      <c r="T87" s="1287"/>
      <c r="U87" s="1287"/>
      <c r="V87" s="1288"/>
      <c r="W87" s="630" t="s">
        <v>633</v>
      </c>
      <c r="X87" s="585"/>
      <c r="Y87" s="585"/>
      <c r="Z87" s="585"/>
      <c r="AA87" s="585"/>
      <c r="AB87" s="585"/>
      <c r="AC87" s="585"/>
      <c r="AD87" s="585"/>
      <c r="AE87" s="585"/>
      <c r="AF87" s="585"/>
      <c r="AG87" s="585"/>
      <c r="AH87" s="585"/>
      <c r="AI87" s="585"/>
    </row>
    <row r="88" spans="1:36" s="523" customFormat="1" ht="22.5">
      <c r="A88" s="1236"/>
      <c r="B88" s="1236"/>
      <c r="C88" s="1236"/>
      <c r="D88" s="1236">
        <v>1</v>
      </c>
      <c r="E88" s="921"/>
      <c r="F88" s="921"/>
      <c r="G88" s="919"/>
      <c r="H88" s="919"/>
      <c r="I88" s="1236">
        <v>1</v>
      </c>
      <c r="J88" s="915"/>
      <c r="K88" s="926">
        <v>1</v>
      </c>
      <c r="L88" s="593" t="str">
        <f>mergeValue(A88) &amp;"."&amp; mergeValue(B88)&amp;"."&amp; mergeValue(C88)&amp;"."&amp; mergeValue(D88)</f>
        <v>1.1.1.1</v>
      </c>
      <c r="M88" s="548" t="s">
        <v>22</v>
      </c>
      <c r="N88" s="580"/>
      <c r="O88" s="1286"/>
      <c r="P88" s="1287"/>
      <c r="Q88" s="1287"/>
      <c r="R88" s="1287"/>
      <c r="S88" s="1287"/>
      <c r="T88" s="1287"/>
      <c r="U88" s="1287"/>
      <c r="V88" s="1288"/>
      <c r="W88" s="630" t="s">
        <v>634</v>
      </c>
      <c r="X88" s="585"/>
      <c r="Y88" s="585"/>
      <c r="Z88" s="585"/>
      <c r="AA88" s="585"/>
      <c r="AB88" s="585"/>
      <c r="AC88" s="585"/>
      <c r="AD88" s="585"/>
      <c r="AE88" s="585"/>
      <c r="AF88" s="585"/>
      <c r="AG88" s="585"/>
      <c r="AH88" s="585"/>
      <c r="AI88" s="585"/>
    </row>
    <row r="89" spans="1:36" s="523" customFormat="1" ht="11.25" hidden="1" customHeight="1">
      <c r="A89" s="1236"/>
      <c r="B89" s="1236"/>
      <c r="C89" s="1236"/>
      <c r="D89" s="1236"/>
      <c r="E89" s="1236">
        <v>1</v>
      </c>
      <c r="F89" s="921"/>
      <c r="G89" s="919"/>
      <c r="H89" s="919"/>
      <c r="I89" s="1236"/>
      <c r="J89" s="921"/>
      <c r="K89" s="926">
        <v>1</v>
      </c>
      <c r="L89" s="593"/>
      <c r="M89" s="554"/>
      <c r="N89" s="581"/>
      <c r="O89" s="1289"/>
      <c r="P89" s="1290"/>
      <c r="Q89" s="1290"/>
      <c r="R89" s="1290"/>
      <c r="S89" s="1290"/>
      <c r="T89" s="1290"/>
      <c r="U89" s="1290"/>
      <c r="V89" s="1291"/>
      <c r="W89" s="559"/>
      <c r="X89" s="585"/>
      <c r="Y89" s="585"/>
      <c r="Z89" s="585"/>
      <c r="AA89" s="585"/>
      <c r="AB89" s="585"/>
      <c r="AC89" s="585"/>
      <c r="AD89" s="585"/>
      <c r="AE89" s="585"/>
      <c r="AF89" s="585"/>
      <c r="AG89" s="585"/>
      <c r="AH89" s="585"/>
      <c r="AI89" s="585"/>
    </row>
    <row r="90" spans="1:36" s="523" customFormat="1" ht="90">
      <c r="A90" s="1236"/>
      <c r="B90" s="1236"/>
      <c r="C90" s="1236"/>
      <c r="D90" s="1236"/>
      <c r="E90" s="1236"/>
      <c r="F90" s="1236">
        <v>1</v>
      </c>
      <c r="G90" s="919"/>
      <c r="H90" s="919"/>
      <c r="I90" s="1236"/>
      <c r="J90" s="1256"/>
      <c r="K90" s="926">
        <v>1</v>
      </c>
      <c r="L90" s="593" t="str">
        <f>mergeValue(A90) &amp;"."&amp; mergeValue(B90)&amp;"."&amp; mergeValue(C90)&amp;"."&amp; mergeValue(D90)&amp;"."&amp;  mergeValue(F90)</f>
        <v>1.1.1.1.1</v>
      </c>
      <c r="M90" s="554" t="s">
        <v>10</v>
      </c>
      <c r="N90" s="581"/>
      <c r="O90" s="1239"/>
      <c r="P90" s="1240"/>
      <c r="Q90" s="1240"/>
      <c r="R90" s="1240"/>
      <c r="S90" s="1240"/>
      <c r="T90" s="1240"/>
      <c r="U90" s="1240"/>
      <c r="V90" s="1241"/>
      <c r="W90" s="630" t="s">
        <v>635</v>
      </c>
      <c r="X90" s="585"/>
      <c r="Y90" s="589" t="str">
        <f>strCheckUnique(Z90:Z93)</f>
        <v/>
      </c>
      <c r="Z90" s="585"/>
      <c r="AA90" s="589"/>
      <c r="AB90" s="585"/>
      <c r="AC90" s="585"/>
      <c r="AD90" s="585"/>
      <c r="AE90" s="585"/>
      <c r="AF90" s="585"/>
      <c r="AG90" s="585"/>
      <c r="AH90" s="585"/>
      <c r="AI90" s="585"/>
    </row>
    <row r="91" spans="1:36" s="523" customFormat="1" ht="192" customHeight="1">
      <c r="A91" s="1236"/>
      <c r="B91" s="1236"/>
      <c r="C91" s="1236"/>
      <c r="D91" s="1236"/>
      <c r="E91" s="1236"/>
      <c r="F91" s="1236"/>
      <c r="G91" s="919">
        <v>1</v>
      </c>
      <c r="H91" s="919"/>
      <c r="I91" s="1236"/>
      <c r="J91" s="1256"/>
      <c r="K91" s="918"/>
      <c r="L91" s="593" t="str">
        <f>mergeValue(A91) &amp;"."&amp; mergeValue(B91)&amp;"."&amp; mergeValue(C91)&amp;"."&amp; mergeValue(D91)&amp;"."&amp;  mergeValue(F91)&amp;"."&amp;  mergeValue(G91)</f>
        <v>1.1.1.1.1.1</v>
      </c>
      <c r="M91" s="1069"/>
      <c r="N91" s="586"/>
      <c r="O91" s="562"/>
      <c r="P91" s="562"/>
      <c r="Q91" s="562"/>
      <c r="R91" s="1246"/>
      <c r="S91" s="1232" t="s">
        <v>84</v>
      </c>
      <c r="T91" s="1246"/>
      <c r="U91" s="1232" t="s">
        <v>84</v>
      </c>
      <c r="V91" s="537"/>
      <c r="W91" s="1206"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36"/>
      <c r="B92" s="1236"/>
      <c r="C92" s="1236"/>
      <c r="D92" s="1236"/>
      <c r="E92" s="1236"/>
      <c r="F92" s="1236"/>
      <c r="G92" s="919"/>
      <c r="H92" s="919"/>
      <c r="I92" s="1236"/>
      <c r="J92" s="1256"/>
      <c r="K92" s="926">
        <v>1</v>
      </c>
      <c r="L92" s="600"/>
      <c r="M92" s="646"/>
      <c r="N92" s="586"/>
      <c r="O92" s="562"/>
      <c r="P92" s="562"/>
      <c r="Q92" s="584" t="str">
        <f>R91 &amp; "-" &amp; T91</f>
        <v>-</v>
      </c>
      <c r="R92" s="1246"/>
      <c r="S92" s="1232"/>
      <c r="T92" s="1246"/>
      <c r="U92" s="1232"/>
      <c r="V92" s="537"/>
      <c r="W92" s="1206"/>
      <c r="X92" s="585"/>
      <c r="Y92" s="589"/>
      <c r="Z92" s="589"/>
      <c r="AA92" s="589"/>
      <c r="AB92" s="589"/>
      <c r="AC92" s="589"/>
      <c r="AD92" s="585"/>
      <c r="AE92" s="585"/>
      <c r="AF92" s="585"/>
      <c r="AG92" s="585"/>
      <c r="AH92" s="585"/>
      <c r="AI92" s="585"/>
    </row>
    <row r="93" spans="1:36" s="522" customFormat="1" ht="15" customHeight="1">
      <c r="A93" s="1236"/>
      <c r="B93" s="1236"/>
      <c r="C93" s="1236"/>
      <c r="D93" s="1236"/>
      <c r="E93" s="1236"/>
      <c r="F93" s="1236"/>
      <c r="G93" s="919"/>
      <c r="H93" s="919"/>
      <c r="I93" s="1236"/>
      <c r="J93" s="1256"/>
      <c r="K93" s="926">
        <v>1</v>
      </c>
      <c r="L93" s="538"/>
      <c r="M93" s="556" t="s">
        <v>25</v>
      </c>
      <c r="N93" s="551"/>
      <c r="O93" s="545"/>
      <c r="P93" s="545"/>
      <c r="Q93" s="545"/>
      <c r="R93" s="573"/>
      <c r="S93" s="564"/>
      <c r="T93" s="563"/>
      <c r="U93" s="551"/>
      <c r="V93" s="560"/>
      <c r="W93" s="1206"/>
      <c r="X93" s="587"/>
      <c r="Y93" s="587"/>
      <c r="Z93" s="587"/>
      <c r="AA93" s="587"/>
      <c r="AB93" s="587"/>
      <c r="AC93" s="587"/>
      <c r="AD93" s="587"/>
      <c r="AE93" s="587"/>
      <c r="AF93" s="587"/>
      <c r="AG93" s="587"/>
      <c r="AH93" s="587"/>
      <c r="AI93" s="587"/>
    </row>
    <row r="94" spans="1:36" s="522" customFormat="1" ht="15" customHeight="1">
      <c r="A94" s="1236"/>
      <c r="B94" s="1236"/>
      <c r="C94" s="1236"/>
      <c r="D94" s="1236"/>
      <c r="E94" s="1236"/>
      <c r="F94" s="921"/>
      <c r="G94" s="921"/>
      <c r="H94" s="919"/>
      <c r="I94" s="1236"/>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36"/>
      <c r="B95" s="1236"/>
      <c r="C95" s="1236"/>
      <c r="D95" s="1236"/>
      <c r="E95" s="921"/>
      <c r="F95" s="921"/>
      <c r="G95" s="921"/>
      <c r="H95" s="919"/>
      <c r="I95" s="1236"/>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36"/>
      <c r="B96" s="1236"/>
      <c r="C96" s="1236"/>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36"/>
      <c r="B97" s="1236"/>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36"/>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36">
        <v>1</v>
      </c>
      <c r="B103" s="1079"/>
      <c r="C103" s="1079"/>
      <c r="D103" s="1079"/>
      <c r="E103" s="1080"/>
      <c r="F103" s="1081"/>
      <c r="G103" s="1079"/>
      <c r="H103" s="1079"/>
      <c r="I103" s="1060"/>
      <c r="J103" s="1065"/>
      <c r="K103" s="1065"/>
      <c r="L103" s="593">
        <f>mergeValue(A103)</f>
        <v>1</v>
      </c>
      <c r="M103" s="641" t="s">
        <v>20</v>
      </c>
      <c r="N103" s="580"/>
      <c r="O103" s="1286"/>
      <c r="P103" s="1287"/>
      <c r="Q103" s="1287"/>
      <c r="R103" s="1287"/>
      <c r="S103" s="1287"/>
      <c r="T103" s="1287"/>
      <c r="U103" s="1287"/>
      <c r="V103" s="1287"/>
      <c r="W103" s="1287"/>
      <c r="X103" s="1287"/>
      <c r="Y103" s="1287"/>
      <c r="Z103" s="1287"/>
      <c r="AA103" s="1288"/>
      <c r="AB103" s="630" t="s">
        <v>476</v>
      </c>
      <c r="AC103" s="585"/>
      <c r="AD103" s="585"/>
      <c r="AE103" s="585"/>
      <c r="AF103" s="585"/>
      <c r="AG103" s="585"/>
      <c r="AH103" s="585"/>
      <c r="AI103" s="585"/>
      <c r="AJ103" s="585"/>
      <c r="AK103" s="585"/>
      <c r="AL103" s="585"/>
      <c r="AM103" s="585"/>
      <c r="AN103" s="585"/>
    </row>
    <row r="104" spans="1:40" s="523" customFormat="1" ht="22.5">
      <c r="A104" s="1236"/>
      <c r="B104" s="1236">
        <v>1</v>
      </c>
      <c r="C104" s="1079"/>
      <c r="D104" s="1079"/>
      <c r="E104" s="1081"/>
      <c r="F104" s="1081"/>
      <c r="G104" s="1079"/>
      <c r="H104" s="1079"/>
      <c r="I104" s="1067"/>
      <c r="J104" s="1062"/>
      <c r="K104" s="1061"/>
      <c r="L104" s="593" t="str">
        <f>mergeValue(A104) &amp;"."&amp; mergeValue(B104)</f>
        <v>1.1</v>
      </c>
      <c r="M104" s="546" t="s">
        <v>16</v>
      </c>
      <c r="N104" s="580"/>
      <c r="O104" s="1286"/>
      <c r="P104" s="1287"/>
      <c r="Q104" s="1287"/>
      <c r="R104" s="1287"/>
      <c r="S104" s="1287"/>
      <c r="T104" s="1287"/>
      <c r="U104" s="1287"/>
      <c r="V104" s="1287"/>
      <c r="W104" s="1287"/>
      <c r="X104" s="1287"/>
      <c r="Y104" s="1287"/>
      <c r="Z104" s="1287"/>
      <c r="AA104" s="1288"/>
      <c r="AB104" s="630" t="s">
        <v>477</v>
      </c>
      <c r="AC104" s="585"/>
      <c r="AD104" s="585"/>
      <c r="AE104" s="585"/>
      <c r="AF104" s="585"/>
      <c r="AG104" s="585"/>
      <c r="AH104" s="585"/>
      <c r="AI104" s="585"/>
      <c r="AJ104" s="585"/>
      <c r="AK104" s="585"/>
      <c r="AL104" s="585"/>
      <c r="AM104" s="585"/>
      <c r="AN104" s="585"/>
    </row>
    <row r="105" spans="1:40" s="523" customFormat="1" ht="22.5">
      <c r="A105" s="1236"/>
      <c r="B105" s="1236"/>
      <c r="C105" s="1236">
        <v>1</v>
      </c>
      <c r="D105" s="1079"/>
      <c r="E105" s="1081"/>
      <c r="F105" s="1081"/>
      <c r="G105" s="1079"/>
      <c r="H105" s="1079"/>
      <c r="I105" s="1067"/>
      <c r="J105" s="1062"/>
      <c r="K105" s="1061"/>
      <c r="L105" s="593" t="str">
        <f>mergeValue(A105) &amp;"."&amp; mergeValue(B105)&amp;"."&amp; mergeValue(C105)</f>
        <v>1.1.1</v>
      </c>
      <c r="M105" s="547" t="s">
        <v>7</v>
      </c>
      <c r="N105" s="580"/>
      <c r="O105" s="1286"/>
      <c r="P105" s="1287"/>
      <c r="Q105" s="1287"/>
      <c r="R105" s="1287"/>
      <c r="S105" s="1287"/>
      <c r="T105" s="1287"/>
      <c r="U105" s="1287"/>
      <c r="V105" s="1287"/>
      <c r="W105" s="1287"/>
      <c r="X105" s="1287"/>
      <c r="Y105" s="1287"/>
      <c r="Z105" s="1287"/>
      <c r="AA105" s="1288"/>
      <c r="AB105" s="630" t="s">
        <v>633</v>
      </c>
      <c r="AC105" s="585"/>
      <c r="AD105" s="585"/>
      <c r="AE105" s="585"/>
      <c r="AF105" s="585"/>
      <c r="AG105" s="585"/>
      <c r="AH105" s="585"/>
      <c r="AI105" s="585"/>
      <c r="AJ105" s="585"/>
      <c r="AK105" s="585"/>
      <c r="AL105" s="585"/>
      <c r="AM105" s="585"/>
      <c r="AN105" s="585"/>
    </row>
    <row r="106" spans="1:40" s="523" customFormat="1" ht="22.5">
      <c r="A106" s="1236"/>
      <c r="B106" s="1236"/>
      <c r="C106" s="1236"/>
      <c r="D106" s="1236">
        <v>1</v>
      </c>
      <c r="E106" s="1081"/>
      <c r="F106" s="1081"/>
      <c r="G106" s="1079"/>
      <c r="H106" s="1079"/>
      <c r="I106" s="1067"/>
      <c r="J106" s="1062"/>
      <c r="K106" s="1061"/>
      <c r="L106" s="593" t="str">
        <f>mergeValue(A106) &amp;"."&amp; mergeValue(B106)&amp;"."&amp; mergeValue(C106)&amp;"."&amp; mergeValue(D106)</f>
        <v>1.1.1.1</v>
      </c>
      <c r="M106" s="548" t="s">
        <v>22</v>
      </c>
      <c r="N106" s="580"/>
      <c r="O106" s="1286"/>
      <c r="P106" s="1287"/>
      <c r="Q106" s="1287"/>
      <c r="R106" s="1287"/>
      <c r="S106" s="1287"/>
      <c r="T106" s="1287"/>
      <c r="U106" s="1287"/>
      <c r="V106" s="1287"/>
      <c r="W106" s="1287"/>
      <c r="X106" s="1287"/>
      <c r="Y106" s="1287"/>
      <c r="Z106" s="1287"/>
      <c r="AA106" s="1288"/>
      <c r="AB106" s="630" t="s">
        <v>634</v>
      </c>
      <c r="AC106" s="585"/>
      <c r="AD106" s="585"/>
      <c r="AE106" s="585"/>
      <c r="AF106" s="585"/>
      <c r="AG106" s="585"/>
      <c r="AH106" s="585"/>
      <c r="AI106" s="585"/>
      <c r="AJ106" s="585"/>
      <c r="AK106" s="585"/>
      <c r="AL106" s="585"/>
      <c r="AM106" s="585"/>
      <c r="AN106" s="585"/>
    </row>
    <row r="107" spans="1:40" s="523" customFormat="1" ht="0.2" customHeight="1">
      <c r="A107" s="1236"/>
      <c r="B107" s="1236"/>
      <c r="C107" s="1236"/>
      <c r="D107" s="1236"/>
      <c r="E107" s="1236">
        <v>1</v>
      </c>
      <c r="F107" s="1081"/>
      <c r="G107" s="1079"/>
      <c r="H107" s="1079"/>
      <c r="I107" s="1066"/>
      <c r="J107" s="1062"/>
      <c r="K107" s="1061"/>
      <c r="L107" s="593"/>
      <c r="M107" s="554"/>
      <c r="N107" s="581"/>
      <c r="O107" s="1289"/>
      <c r="P107" s="1290"/>
      <c r="Q107" s="1290"/>
      <c r="R107" s="1290"/>
      <c r="S107" s="1290"/>
      <c r="T107" s="1290"/>
      <c r="U107" s="1290"/>
      <c r="V107" s="1290"/>
      <c r="W107" s="1290"/>
      <c r="X107" s="1290"/>
      <c r="Y107" s="1290"/>
      <c r="Z107" s="1290"/>
      <c r="AA107" s="1291"/>
      <c r="AB107" s="630"/>
      <c r="AC107" s="585"/>
      <c r="AD107" s="585"/>
      <c r="AE107" s="585"/>
      <c r="AF107" s="585"/>
      <c r="AG107" s="585"/>
      <c r="AH107" s="585"/>
      <c r="AI107" s="585"/>
      <c r="AJ107" s="585"/>
      <c r="AK107" s="585"/>
      <c r="AL107" s="585"/>
      <c r="AM107" s="585"/>
      <c r="AN107" s="585"/>
    </row>
    <row r="108" spans="1:40" s="523" customFormat="1" ht="90">
      <c r="A108" s="1236"/>
      <c r="B108" s="1236"/>
      <c r="C108" s="1236"/>
      <c r="D108" s="1236"/>
      <c r="E108" s="1236"/>
      <c r="F108" s="1236">
        <v>1</v>
      </c>
      <c r="G108" s="1079"/>
      <c r="H108" s="1079"/>
      <c r="I108" s="1258"/>
      <c r="J108" s="1062"/>
      <c r="K108" s="1061"/>
      <c r="L108" s="593" t="str">
        <f>mergeValue(A108) &amp;"."&amp; mergeValue(B108)&amp;"."&amp; mergeValue(C108)&amp;"."&amp; mergeValue(D108)&amp;"."&amp; mergeValue(F108)</f>
        <v>1.1.1.1.1</v>
      </c>
      <c r="M108" s="555" t="s">
        <v>10</v>
      </c>
      <c r="N108" s="581"/>
      <c r="O108" s="1239"/>
      <c r="P108" s="1240"/>
      <c r="Q108" s="1240"/>
      <c r="R108" s="1240"/>
      <c r="S108" s="1240"/>
      <c r="T108" s="1240"/>
      <c r="U108" s="1240"/>
      <c r="V108" s="1240"/>
      <c r="W108" s="1240"/>
      <c r="X108" s="1240"/>
      <c r="Y108" s="1240"/>
      <c r="Z108" s="1240"/>
      <c r="AA108" s="1241"/>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36"/>
      <c r="B109" s="1236"/>
      <c r="C109" s="1236"/>
      <c r="D109" s="1236"/>
      <c r="E109" s="1236"/>
      <c r="F109" s="1236"/>
      <c r="G109" s="1236">
        <v>1</v>
      </c>
      <c r="H109" s="1079"/>
      <c r="I109" s="1258"/>
      <c r="J109" s="1259"/>
      <c r="K109" s="1068"/>
      <c r="L109" s="593" t="str">
        <f>mergeValue(A109) &amp;"."&amp; mergeValue(B109)&amp;"."&amp; mergeValue(C109)&amp;"."&amp; mergeValue(D109)&amp;"."&amp; mergeValue(F109)&amp;"."&amp; mergeValue(G109)</f>
        <v>1.1.1.1.1.1</v>
      </c>
      <c r="M109" s="1069" t="s">
        <v>650</v>
      </c>
      <c r="N109" s="646"/>
      <c r="O109" s="562"/>
      <c r="P109" s="562"/>
      <c r="Q109" s="562"/>
      <c r="R109" s="493"/>
      <c r="S109" s="1095"/>
      <c r="T109" s="493"/>
      <c r="U109" s="1095"/>
      <c r="V109" s="584" t="str">
        <f>W109 &amp; "-" &amp; Y109</f>
        <v>-</v>
      </c>
      <c r="W109" s="1246"/>
      <c r="X109" s="1232" t="s">
        <v>84</v>
      </c>
      <c r="Y109" s="1246"/>
      <c r="Z109" s="1232"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36"/>
      <c r="B110" s="1236"/>
      <c r="C110" s="1236"/>
      <c r="D110" s="1236"/>
      <c r="E110" s="1236"/>
      <c r="F110" s="1236"/>
      <c r="G110" s="1236"/>
      <c r="H110" s="1079">
        <v>1</v>
      </c>
      <c r="I110" s="1258"/>
      <c r="J110" s="1259"/>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46"/>
      <c r="X110" s="1232"/>
      <c r="Y110" s="1246"/>
      <c r="Z110" s="1232"/>
      <c r="AA110" s="670"/>
      <c r="AB110" s="1206"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36"/>
      <c r="B111" s="1236"/>
      <c r="C111" s="1236"/>
      <c r="D111" s="1236"/>
      <c r="E111" s="1236"/>
      <c r="F111" s="1236"/>
      <c r="G111" s="1236"/>
      <c r="H111" s="1079"/>
      <c r="I111" s="1258"/>
      <c r="J111" s="1259"/>
      <c r="K111" s="1068"/>
      <c r="L111" s="600"/>
      <c r="M111" s="646"/>
      <c r="N111" s="646"/>
      <c r="O111" s="562"/>
      <c r="P111" s="493"/>
      <c r="Q111" s="493"/>
      <c r="R111" s="493"/>
      <c r="S111" s="493"/>
      <c r="T111" s="493"/>
      <c r="U111" s="559"/>
      <c r="V111" s="584"/>
      <c r="W111" s="1231"/>
      <c r="X111" s="1232"/>
      <c r="Y111" s="1231"/>
      <c r="Z111" s="1232"/>
      <c r="AA111" s="537"/>
      <c r="AB111" s="1206"/>
      <c r="AC111" s="585"/>
      <c r="AD111" s="585"/>
      <c r="AE111" s="585"/>
      <c r="AF111" s="589">
        <f ca="1">OFFSET(AF111,-1,0)</f>
        <v>0</v>
      </c>
      <c r="AG111" s="585"/>
      <c r="AH111" s="585"/>
      <c r="AI111" s="585"/>
      <c r="AJ111" s="585"/>
      <c r="AK111" s="585"/>
      <c r="AL111" s="585"/>
      <c r="AM111" s="585"/>
      <c r="AN111" s="585"/>
    </row>
    <row r="112" spans="1:40" s="522" customFormat="1" ht="15" customHeight="1">
      <c r="A112" s="1236"/>
      <c r="B112" s="1236"/>
      <c r="C112" s="1236"/>
      <c r="D112" s="1236"/>
      <c r="E112" s="1236"/>
      <c r="F112" s="1236"/>
      <c r="G112" s="1236"/>
      <c r="H112" s="1079"/>
      <c r="I112" s="1258"/>
      <c r="J112" s="1259"/>
      <c r="K112" s="1070"/>
      <c r="L112" s="538"/>
      <c r="M112" s="557" t="s">
        <v>41</v>
      </c>
      <c r="N112" s="551"/>
      <c r="O112" s="545"/>
      <c r="P112" s="545"/>
      <c r="Q112" s="545"/>
      <c r="R112" s="545"/>
      <c r="S112" s="545"/>
      <c r="T112" s="545"/>
      <c r="U112" s="545"/>
      <c r="V112" s="545"/>
      <c r="W112" s="563"/>
      <c r="X112" s="564"/>
      <c r="Y112" s="563"/>
      <c r="Z112" s="551"/>
      <c r="AA112" s="560"/>
      <c r="AB112" s="1206"/>
      <c r="AC112" s="587"/>
      <c r="AD112" s="587"/>
      <c r="AE112" s="587"/>
      <c r="AF112" s="587"/>
      <c r="AG112" s="587"/>
      <c r="AH112" s="587"/>
      <c r="AI112" s="587"/>
      <c r="AJ112" s="587"/>
      <c r="AK112" s="587"/>
      <c r="AL112" s="587"/>
      <c r="AM112" s="587"/>
      <c r="AN112" s="587"/>
    </row>
    <row r="113" spans="1:62" s="522" customFormat="1" ht="15" customHeight="1">
      <c r="A113" s="1236"/>
      <c r="B113" s="1236"/>
      <c r="C113" s="1236"/>
      <c r="D113" s="1236"/>
      <c r="E113" s="1236"/>
      <c r="F113" s="1236"/>
      <c r="G113" s="1079"/>
      <c r="H113" s="1079"/>
      <c r="I113" s="1258"/>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62" s="522" customFormat="1" ht="15" customHeight="1">
      <c r="A114" s="1236"/>
      <c r="B114" s="1236"/>
      <c r="C114" s="1236"/>
      <c r="D114" s="1236"/>
      <c r="E114" s="1236"/>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62" s="522" customFormat="1" ht="0.2" customHeight="1">
      <c r="A115" s="1236"/>
      <c r="B115" s="1236"/>
      <c r="C115" s="1236"/>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62" s="522" customFormat="1" ht="15" customHeight="1">
      <c r="A116" s="1236"/>
      <c r="B116" s="1236"/>
      <c r="C116" s="1236"/>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62" s="522" customFormat="1" ht="15" customHeight="1">
      <c r="A117" s="1236"/>
      <c r="B117" s="1236"/>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62" s="522" customFormat="1" ht="15" customHeight="1">
      <c r="A118" s="1236"/>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62"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62"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62" s="35" customFormat="1" ht="17.100000000000001" customHeight="1">
      <c r="G123" s="35" t="s">
        <v>13</v>
      </c>
      <c r="I123" s="35" t="s">
        <v>69</v>
      </c>
      <c r="U123" s="158"/>
    </row>
    <row r="124" spans="1:62" ht="17.100000000000001" customHeight="1">
      <c r="T124" s="122"/>
      <c r="U124" s="43"/>
    </row>
    <row r="125" spans="1:62" s="523" customFormat="1" ht="22.5">
      <c r="A125" s="1236">
        <v>1</v>
      </c>
      <c r="B125" s="940"/>
      <c r="C125" s="940"/>
      <c r="D125" s="940"/>
      <c r="E125" s="941"/>
      <c r="F125" s="942"/>
      <c r="G125" s="942"/>
      <c r="H125" s="942"/>
      <c r="I125" s="943"/>
      <c r="J125" s="938"/>
      <c r="K125" s="945"/>
      <c r="L125" s="593">
        <f>mergeValue(A125)</f>
        <v>1</v>
      </c>
      <c r="M125" s="641" t="s">
        <v>20</v>
      </c>
      <c r="N125" s="580"/>
      <c r="O125" s="1286"/>
      <c r="P125" s="1287"/>
      <c r="Q125" s="1287"/>
      <c r="R125" s="1287"/>
      <c r="S125" s="1287"/>
      <c r="T125" s="1287"/>
      <c r="U125" s="1287"/>
      <c r="V125" s="1287"/>
      <c r="W125" s="1287"/>
      <c r="X125" s="1287"/>
      <c r="Y125" s="1287"/>
      <c r="Z125" s="1287"/>
      <c r="AA125" s="1287"/>
      <c r="AB125" s="1287"/>
      <c r="AC125" s="1287"/>
      <c r="AD125" s="1287"/>
      <c r="AE125" s="1287"/>
      <c r="AF125" s="1287"/>
      <c r="AG125" s="1287"/>
      <c r="AH125" s="1287"/>
      <c r="AI125" s="1287"/>
      <c r="AJ125" s="1287"/>
      <c r="AK125" s="1287"/>
      <c r="AL125" s="1287"/>
      <c r="AM125" s="1287"/>
      <c r="AN125" s="1287"/>
      <c r="AO125" s="1287"/>
      <c r="AP125" s="1287"/>
      <c r="AQ125" s="1287"/>
      <c r="AR125" s="1287"/>
      <c r="AS125" s="1287"/>
      <c r="AT125" s="1287"/>
      <c r="AU125" s="1287"/>
      <c r="AV125" s="1287"/>
      <c r="AW125" s="1287"/>
      <c r="AX125" s="1288"/>
      <c r="AY125" s="630" t="s">
        <v>658</v>
      </c>
      <c r="AZ125" s="585"/>
      <c r="BA125" s="585"/>
      <c r="BB125" s="585"/>
      <c r="BC125" s="585"/>
      <c r="BD125" s="585"/>
      <c r="BE125" s="585"/>
      <c r="BF125" s="585"/>
      <c r="BG125" s="585"/>
      <c r="BH125" s="585"/>
      <c r="BI125" s="585"/>
      <c r="BJ125" s="585"/>
    </row>
    <row r="126" spans="1:62" s="523" customFormat="1" ht="22.5">
      <c r="A126" s="1236"/>
      <c r="B126" s="1236">
        <v>1</v>
      </c>
      <c r="C126" s="940"/>
      <c r="D126" s="940"/>
      <c r="E126" s="942"/>
      <c r="F126" s="942"/>
      <c r="G126" s="942"/>
      <c r="H126" s="942"/>
      <c r="I126" s="937"/>
      <c r="J126" s="936"/>
      <c r="K126" s="939"/>
      <c r="L126" s="593" t="str">
        <f>mergeValue(A126) &amp;"."&amp; mergeValue(B126)</f>
        <v>1.1</v>
      </c>
      <c r="M126" s="546" t="s">
        <v>16</v>
      </c>
      <c r="N126" s="580"/>
      <c r="O126" s="1286"/>
      <c r="P126" s="1287"/>
      <c r="Q126" s="1287"/>
      <c r="R126" s="1287"/>
      <c r="S126" s="1287"/>
      <c r="T126" s="1287"/>
      <c r="U126" s="1287"/>
      <c r="V126" s="1287"/>
      <c r="W126" s="1287"/>
      <c r="X126" s="1287"/>
      <c r="Y126" s="1287"/>
      <c r="Z126" s="1287"/>
      <c r="AA126" s="1287"/>
      <c r="AB126" s="1287"/>
      <c r="AC126" s="1287"/>
      <c r="AD126" s="1287"/>
      <c r="AE126" s="1287"/>
      <c r="AF126" s="1287"/>
      <c r="AG126" s="1287"/>
      <c r="AH126" s="1287"/>
      <c r="AI126" s="1287"/>
      <c r="AJ126" s="1287"/>
      <c r="AK126" s="1287"/>
      <c r="AL126" s="1287"/>
      <c r="AM126" s="1287"/>
      <c r="AN126" s="1287"/>
      <c r="AO126" s="1287"/>
      <c r="AP126" s="1287"/>
      <c r="AQ126" s="1287"/>
      <c r="AR126" s="1287"/>
      <c r="AS126" s="1287"/>
      <c r="AT126" s="1287"/>
      <c r="AU126" s="1287"/>
      <c r="AV126" s="1287"/>
      <c r="AW126" s="1287"/>
      <c r="AX126" s="1288"/>
      <c r="AY126" s="630" t="s">
        <v>477</v>
      </c>
      <c r="AZ126" s="585"/>
      <c r="BA126" s="585"/>
      <c r="BB126" s="585"/>
      <c r="BC126" s="585"/>
      <c r="BD126" s="585"/>
      <c r="BE126" s="585"/>
      <c r="BF126" s="585"/>
      <c r="BG126" s="585"/>
      <c r="BH126" s="585"/>
      <c r="BI126" s="585"/>
      <c r="BJ126" s="585"/>
    </row>
    <row r="127" spans="1:62" s="523" customFormat="1" ht="22.5">
      <c r="A127" s="1236"/>
      <c r="B127" s="1236"/>
      <c r="C127" s="1236">
        <v>1</v>
      </c>
      <c r="D127" s="940"/>
      <c r="E127" s="942"/>
      <c r="F127" s="942"/>
      <c r="G127" s="942"/>
      <c r="H127" s="942"/>
      <c r="I127" s="944"/>
      <c r="J127" s="936"/>
      <c r="K127" s="939"/>
      <c r="L127" s="593" t="str">
        <f>mergeValue(A127) &amp;"."&amp; mergeValue(B127)&amp;"."&amp; mergeValue(C127)</f>
        <v>1.1.1</v>
      </c>
      <c r="M127" s="547" t="s">
        <v>7</v>
      </c>
      <c r="N127" s="580"/>
      <c r="O127" s="1286"/>
      <c r="P127" s="1287"/>
      <c r="Q127" s="1287"/>
      <c r="R127" s="1287"/>
      <c r="S127" s="1287"/>
      <c r="T127" s="1287"/>
      <c r="U127" s="1287"/>
      <c r="V127" s="1287"/>
      <c r="W127" s="1287"/>
      <c r="X127" s="1287"/>
      <c r="Y127" s="1287"/>
      <c r="Z127" s="1287"/>
      <c r="AA127" s="1287"/>
      <c r="AB127" s="1287"/>
      <c r="AC127" s="1287"/>
      <c r="AD127" s="1287"/>
      <c r="AE127" s="1287"/>
      <c r="AF127" s="1287"/>
      <c r="AG127" s="1287"/>
      <c r="AH127" s="1287"/>
      <c r="AI127" s="1287"/>
      <c r="AJ127" s="1287"/>
      <c r="AK127" s="1287"/>
      <c r="AL127" s="1287"/>
      <c r="AM127" s="1287"/>
      <c r="AN127" s="1287"/>
      <c r="AO127" s="1287"/>
      <c r="AP127" s="1287"/>
      <c r="AQ127" s="1287"/>
      <c r="AR127" s="1287"/>
      <c r="AS127" s="1287"/>
      <c r="AT127" s="1287"/>
      <c r="AU127" s="1287"/>
      <c r="AV127" s="1287"/>
      <c r="AW127" s="1287"/>
      <c r="AX127" s="1288"/>
      <c r="AY127" s="630" t="s">
        <v>633</v>
      </c>
      <c r="AZ127" s="585"/>
      <c r="BA127" s="585"/>
      <c r="BB127" s="585"/>
      <c r="BC127" s="585"/>
      <c r="BD127" s="585"/>
      <c r="BE127" s="585"/>
      <c r="BF127" s="585"/>
      <c r="BG127" s="585"/>
      <c r="BH127" s="585"/>
      <c r="BI127" s="585"/>
      <c r="BJ127" s="585"/>
    </row>
    <row r="128" spans="1:62" s="523" customFormat="1" ht="22.5">
      <c r="A128" s="1236"/>
      <c r="B128" s="1236"/>
      <c r="C128" s="1236"/>
      <c r="D128" s="1236">
        <v>1</v>
      </c>
      <c r="E128" s="942"/>
      <c r="F128" s="942"/>
      <c r="G128" s="942"/>
      <c r="H128" s="942"/>
      <c r="I128" s="944"/>
      <c r="J128" s="936"/>
      <c r="K128" s="939"/>
      <c r="L128" s="593" t="str">
        <f>mergeValue(A128) &amp;"."&amp; mergeValue(B128)&amp;"."&amp; mergeValue(C128)&amp;"."&amp; mergeValue(D128)</f>
        <v>1.1.1.1</v>
      </c>
      <c r="M128" s="548" t="s">
        <v>22</v>
      </c>
      <c r="N128" s="580"/>
      <c r="O128" s="1286"/>
      <c r="P128" s="1287"/>
      <c r="Q128" s="1287"/>
      <c r="R128" s="1287"/>
      <c r="S128" s="1287"/>
      <c r="T128" s="1287"/>
      <c r="U128" s="1287"/>
      <c r="V128" s="1287"/>
      <c r="W128" s="1287"/>
      <c r="X128" s="1287"/>
      <c r="Y128" s="1287"/>
      <c r="Z128" s="1287"/>
      <c r="AA128" s="1287"/>
      <c r="AB128" s="1287"/>
      <c r="AC128" s="1287"/>
      <c r="AD128" s="1287"/>
      <c r="AE128" s="1287"/>
      <c r="AF128" s="1287"/>
      <c r="AG128" s="1287"/>
      <c r="AH128" s="1287"/>
      <c r="AI128" s="1287"/>
      <c r="AJ128" s="1287"/>
      <c r="AK128" s="1287"/>
      <c r="AL128" s="1287"/>
      <c r="AM128" s="1287"/>
      <c r="AN128" s="1287"/>
      <c r="AO128" s="1287"/>
      <c r="AP128" s="1287"/>
      <c r="AQ128" s="1287"/>
      <c r="AR128" s="1287"/>
      <c r="AS128" s="1287"/>
      <c r="AT128" s="1287"/>
      <c r="AU128" s="1287"/>
      <c r="AV128" s="1287"/>
      <c r="AW128" s="1287"/>
      <c r="AX128" s="1288"/>
      <c r="AY128" s="630" t="s">
        <v>634</v>
      </c>
      <c r="AZ128" s="585"/>
      <c r="BA128" s="585"/>
      <c r="BB128" s="585"/>
      <c r="BC128" s="585"/>
      <c r="BD128" s="585"/>
      <c r="BE128" s="585"/>
      <c r="BF128" s="585"/>
      <c r="BG128" s="585"/>
      <c r="BH128" s="585"/>
      <c r="BI128" s="585"/>
      <c r="BJ128" s="585"/>
    </row>
    <row r="129" spans="1:62" s="523" customFormat="1" ht="11.25" hidden="1" customHeight="1">
      <c r="A129" s="1236"/>
      <c r="B129" s="1236"/>
      <c r="C129" s="1236"/>
      <c r="D129" s="1236"/>
      <c r="E129" s="1236">
        <v>1</v>
      </c>
      <c r="F129" s="942"/>
      <c r="G129" s="942"/>
      <c r="H129" s="940">
        <v>1</v>
      </c>
      <c r="I129" s="1236">
        <v>1</v>
      </c>
      <c r="J129" s="942"/>
      <c r="K129" s="947"/>
      <c r="L129" s="593"/>
      <c r="M129" s="554"/>
      <c r="N129" s="581"/>
      <c r="O129" s="1289"/>
      <c r="P129" s="1290"/>
      <c r="Q129" s="1290"/>
      <c r="R129" s="1290"/>
      <c r="S129" s="1290"/>
      <c r="T129" s="1290"/>
      <c r="U129" s="1290"/>
      <c r="V129" s="1290"/>
      <c r="W129" s="1290"/>
      <c r="X129" s="1290"/>
      <c r="Y129" s="1290"/>
      <c r="Z129" s="1290"/>
      <c r="AA129" s="1290"/>
      <c r="AB129" s="1290"/>
      <c r="AC129" s="1290"/>
      <c r="AD129" s="1290"/>
      <c r="AE129" s="1290"/>
      <c r="AF129" s="1290"/>
      <c r="AG129" s="1290"/>
      <c r="AH129" s="1290"/>
      <c r="AI129" s="1290"/>
      <c r="AJ129" s="1290"/>
      <c r="AK129" s="1290"/>
      <c r="AL129" s="1290"/>
      <c r="AM129" s="1290"/>
      <c r="AN129" s="1290"/>
      <c r="AO129" s="1290"/>
      <c r="AP129" s="1290"/>
      <c r="AQ129" s="1290"/>
      <c r="AR129" s="1290"/>
      <c r="AS129" s="1290"/>
      <c r="AT129" s="1290"/>
      <c r="AU129" s="1290"/>
      <c r="AV129" s="1290"/>
      <c r="AW129" s="1290"/>
      <c r="AX129" s="1291"/>
      <c r="AY129" s="559"/>
      <c r="AZ129" s="585"/>
      <c r="BA129" s="585"/>
      <c r="BB129" s="585"/>
      <c r="BC129" s="585"/>
      <c r="BD129" s="585"/>
      <c r="BE129" s="585"/>
      <c r="BF129" s="585"/>
      <c r="BG129" s="585"/>
      <c r="BH129" s="585"/>
      <c r="BI129" s="585"/>
      <c r="BJ129" s="585"/>
    </row>
    <row r="130" spans="1:62" s="523" customFormat="1" ht="90">
      <c r="A130" s="1236"/>
      <c r="B130" s="1236"/>
      <c r="C130" s="1236"/>
      <c r="D130" s="1236"/>
      <c r="E130" s="1236"/>
      <c r="F130" s="1236">
        <v>1</v>
      </c>
      <c r="G130" s="940"/>
      <c r="H130" s="940"/>
      <c r="I130" s="1236"/>
      <c r="J130" s="1236">
        <v>1</v>
      </c>
      <c r="K130" s="948"/>
      <c r="L130" s="593" t="str">
        <f>mergeValue(A130) &amp;"."&amp; mergeValue(B130)&amp;"."&amp; mergeValue(C130)&amp;"."&amp; mergeValue(D130)&amp;"."&amp;  mergeValue(F130)</f>
        <v>1.1.1.1.1</v>
      </c>
      <c r="M130" s="555" t="s">
        <v>10</v>
      </c>
      <c r="N130" s="581"/>
      <c r="O130" s="1239"/>
      <c r="P130" s="1240"/>
      <c r="Q130" s="1240"/>
      <c r="R130" s="1240"/>
      <c r="S130" s="1240"/>
      <c r="T130" s="1240"/>
      <c r="U130" s="1240"/>
      <c r="V130" s="1240"/>
      <c r="W130" s="1240"/>
      <c r="X130" s="1240"/>
      <c r="Y130" s="1240"/>
      <c r="Z130" s="1240"/>
      <c r="AA130" s="1240"/>
      <c r="AB130" s="1240"/>
      <c r="AC130" s="1240"/>
      <c r="AD130" s="1240"/>
      <c r="AE130" s="1240"/>
      <c r="AF130" s="1240"/>
      <c r="AG130" s="1240"/>
      <c r="AH130" s="1240"/>
      <c r="AI130" s="1240"/>
      <c r="AJ130" s="1240"/>
      <c r="AK130" s="1240"/>
      <c r="AL130" s="1240"/>
      <c r="AM130" s="1240"/>
      <c r="AN130" s="1240"/>
      <c r="AO130" s="1240"/>
      <c r="AP130" s="1240"/>
      <c r="AQ130" s="1240"/>
      <c r="AR130" s="1240"/>
      <c r="AS130" s="1240"/>
      <c r="AT130" s="1240"/>
      <c r="AU130" s="1240"/>
      <c r="AV130" s="1240"/>
      <c r="AW130" s="1240"/>
      <c r="AX130" s="1241"/>
      <c r="AY130" s="630" t="s">
        <v>635</v>
      </c>
      <c r="AZ130" s="585"/>
      <c r="BA130" s="589" t="str">
        <f>strCheckUnique(BB130:BB133)</f>
        <v/>
      </c>
      <c r="BB130" s="585"/>
      <c r="BC130" s="589"/>
      <c r="BD130" s="585"/>
      <c r="BE130" s="585"/>
      <c r="BF130" s="585"/>
      <c r="BG130" s="585"/>
      <c r="BH130" s="585"/>
      <c r="BI130" s="585"/>
      <c r="BJ130" s="585"/>
    </row>
    <row r="131" spans="1:62" s="523" customFormat="1" ht="191.25" customHeight="1">
      <c r="A131" s="1236"/>
      <c r="B131" s="1236"/>
      <c r="C131" s="1236"/>
      <c r="D131" s="1236"/>
      <c r="E131" s="1236"/>
      <c r="F131" s="1236"/>
      <c r="G131" s="940">
        <v>1</v>
      </c>
      <c r="H131" s="940"/>
      <c r="I131" s="1236"/>
      <c r="J131" s="1236"/>
      <c r="K131" s="948">
        <v>1</v>
      </c>
      <c r="L131" s="593" t="str">
        <f>mergeValue(A131) &amp;"."&amp; mergeValue(B131)&amp;"."&amp; mergeValue(C131)&amp;"."&amp; mergeValue(D131)&amp;"."&amp; mergeValue(F131)&amp;"."&amp; mergeValue(G131)</f>
        <v>1.1.1.1.1.1</v>
      </c>
      <c r="M131" s="1069"/>
      <c r="N131" s="586"/>
      <c r="O131" s="683"/>
      <c r="P131" s="562"/>
      <c r="Q131" s="1094"/>
      <c r="R131" s="1246"/>
      <c r="S131" s="1232" t="s">
        <v>84</v>
      </c>
      <c r="T131" s="1246"/>
      <c r="U131" s="1232" t="s">
        <v>84</v>
      </c>
      <c r="V131" s="683"/>
      <c r="W131" s="763"/>
      <c r="X131" s="1094"/>
      <c r="Y131" s="1246"/>
      <c r="Z131" s="1232" t="s">
        <v>84</v>
      </c>
      <c r="AA131" s="1246"/>
      <c r="AB131" s="1232" t="s">
        <v>84</v>
      </c>
      <c r="AC131" s="683"/>
      <c r="AD131" s="763"/>
      <c r="AE131" s="1094"/>
      <c r="AF131" s="1246"/>
      <c r="AG131" s="1232" t="s">
        <v>84</v>
      </c>
      <c r="AH131" s="1246"/>
      <c r="AI131" s="1232" t="s">
        <v>84</v>
      </c>
      <c r="AJ131" s="683"/>
      <c r="AK131" s="763"/>
      <c r="AL131" s="1094"/>
      <c r="AM131" s="1246"/>
      <c r="AN131" s="1232" t="s">
        <v>84</v>
      </c>
      <c r="AO131" s="1246"/>
      <c r="AP131" s="1232" t="s">
        <v>84</v>
      </c>
      <c r="AQ131" s="683"/>
      <c r="AR131" s="763"/>
      <c r="AS131" s="1094"/>
      <c r="AT131" s="1246"/>
      <c r="AU131" s="1232" t="s">
        <v>84</v>
      </c>
      <c r="AV131" s="1246"/>
      <c r="AW131" s="1232" t="s">
        <v>85</v>
      </c>
      <c r="AX131" s="578"/>
      <c r="AY131" s="1206" t="s">
        <v>659</v>
      </c>
      <c r="AZ131" s="585" t="str">
        <f>strCheckDate(O132:AX132)</f>
        <v/>
      </c>
      <c r="BA131" s="589"/>
      <c r="BB131" s="589" t="str">
        <f>IF(M131="","",M131 )</f>
        <v/>
      </c>
      <c r="BC131" s="589"/>
      <c r="BD131" s="589"/>
      <c r="BE131" s="589"/>
      <c r="BF131" s="585"/>
      <c r="BG131" s="585"/>
      <c r="BH131" s="585"/>
      <c r="BI131" s="585"/>
      <c r="BJ131" s="585"/>
    </row>
    <row r="132" spans="1:62" s="523" customFormat="1" ht="0.2" customHeight="1">
      <c r="A132" s="1236"/>
      <c r="B132" s="1236"/>
      <c r="C132" s="1236"/>
      <c r="D132" s="1236"/>
      <c r="E132" s="1236"/>
      <c r="F132" s="1236"/>
      <c r="G132" s="940"/>
      <c r="H132" s="940"/>
      <c r="I132" s="1236"/>
      <c r="J132" s="1236"/>
      <c r="K132" s="948"/>
      <c r="L132" s="600"/>
      <c r="M132" s="646"/>
      <c r="N132" s="586"/>
      <c r="O132" s="562"/>
      <c r="P132" s="562"/>
      <c r="Q132" s="584" t="str">
        <f>R131 &amp; "-" &amp; T131</f>
        <v>-</v>
      </c>
      <c r="R132" s="1231"/>
      <c r="S132" s="1232"/>
      <c r="T132" s="1231"/>
      <c r="U132" s="1232"/>
      <c r="V132" s="763"/>
      <c r="W132" s="763"/>
      <c r="X132" s="769" t="str">
        <f>Y131 &amp; "-" &amp; AA131</f>
        <v>-</v>
      </c>
      <c r="Y132" s="1231"/>
      <c r="Z132" s="1232"/>
      <c r="AA132" s="1231"/>
      <c r="AB132" s="1232"/>
      <c r="AC132" s="763"/>
      <c r="AD132" s="763"/>
      <c r="AE132" s="769" t="str">
        <f>AF131 &amp; "-" &amp; AH131</f>
        <v>-</v>
      </c>
      <c r="AF132" s="1231"/>
      <c r="AG132" s="1232"/>
      <c r="AH132" s="1231"/>
      <c r="AI132" s="1232"/>
      <c r="AJ132" s="763"/>
      <c r="AK132" s="763"/>
      <c r="AL132" s="769" t="str">
        <f>AM131 &amp; "-" &amp; AO131</f>
        <v>-</v>
      </c>
      <c r="AM132" s="1231"/>
      <c r="AN132" s="1232"/>
      <c r="AO132" s="1231"/>
      <c r="AP132" s="1232"/>
      <c r="AQ132" s="763"/>
      <c r="AR132" s="763"/>
      <c r="AS132" s="769" t="str">
        <f>AT131 &amp; "-" &amp; AV131</f>
        <v>-</v>
      </c>
      <c r="AT132" s="1231"/>
      <c r="AU132" s="1232"/>
      <c r="AV132" s="1231"/>
      <c r="AW132" s="1232"/>
      <c r="AX132" s="578"/>
      <c r="AY132" s="1206"/>
      <c r="AZ132" s="585"/>
      <c r="BA132" s="585"/>
      <c r="BB132" s="585"/>
      <c r="BC132" s="585"/>
      <c r="BD132" s="585"/>
      <c r="BE132" s="585"/>
      <c r="BF132" s="585"/>
      <c r="BG132" s="585"/>
      <c r="BH132" s="585"/>
      <c r="BI132" s="585"/>
      <c r="BJ132" s="585"/>
    </row>
    <row r="133" spans="1:62" s="522" customFormat="1" ht="15" customHeight="1">
      <c r="A133" s="1236"/>
      <c r="B133" s="1236"/>
      <c r="C133" s="1236"/>
      <c r="D133" s="1236"/>
      <c r="E133" s="1236"/>
      <c r="F133" s="1236"/>
      <c r="G133" s="942"/>
      <c r="H133" s="940"/>
      <c r="I133" s="1236"/>
      <c r="J133" s="1236"/>
      <c r="K133" s="947"/>
      <c r="L133" s="538"/>
      <c r="M133" s="556" t="s">
        <v>25</v>
      </c>
      <c r="N133" s="551"/>
      <c r="O133" s="545"/>
      <c r="P133" s="545"/>
      <c r="Q133" s="545"/>
      <c r="R133" s="573"/>
      <c r="S133" s="564"/>
      <c r="T133" s="563"/>
      <c r="U133" s="551"/>
      <c r="V133" s="757"/>
      <c r="W133" s="757"/>
      <c r="X133" s="757"/>
      <c r="Y133" s="766"/>
      <c r="Z133" s="1006"/>
      <c r="AA133" s="1005"/>
      <c r="AB133" s="1001"/>
      <c r="AC133" s="757"/>
      <c r="AD133" s="757"/>
      <c r="AE133" s="757"/>
      <c r="AF133" s="766"/>
      <c r="AG133" s="1006"/>
      <c r="AH133" s="1005"/>
      <c r="AI133" s="1001"/>
      <c r="AJ133" s="757"/>
      <c r="AK133" s="757"/>
      <c r="AL133" s="757"/>
      <c r="AM133" s="766"/>
      <c r="AN133" s="1006"/>
      <c r="AO133" s="1005"/>
      <c r="AP133" s="1001"/>
      <c r="AQ133" s="757"/>
      <c r="AR133" s="757"/>
      <c r="AS133" s="757"/>
      <c r="AT133" s="766"/>
      <c r="AU133" s="1006"/>
      <c r="AV133" s="1005"/>
      <c r="AW133" s="1001"/>
      <c r="AX133" s="560"/>
      <c r="AY133" s="1206"/>
      <c r="AZ133" s="587"/>
      <c r="BA133" s="587"/>
      <c r="BB133" s="587"/>
      <c r="BC133" s="587"/>
      <c r="BD133" s="587"/>
      <c r="BE133" s="587"/>
      <c r="BF133" s="587"/>
      <c r="BG133" s="587"/>
      <c r="BH133" s="587"/>
      <c r="BI133" s="587"/>
      <c r="BJ133" s="587"/>
    </row>
    <row r="134" spans="1:62" s="522" customFormat="1" ht="15" customHeight="1">
      <c r="A134" s="1236"/>
      <c r="B134" s="1236"/>
      <c r="C134" s="1236"/>
      <c r="D134" s="1236"/>
      <c r="E134" s="1236"/>
      <c r="F134" s="942"/>
      <c r="G134" s="942"/>
      <c r="H134" s="940"/>
      <c r="I134" s="1236"/>
      <c r="J134" s="942"/>
      <c r="K134" s="947"/>
      <c r="L134" s="538"/>
      <c r="M134" s="551" t="s">
        <v>11</v>
      </c>
      <c r="N134" s="550"/>
      <c r="O134" s="545"/>
      <c r="P134" s="545"/>
      <c r="Q134" s="545"/>
      <c r="R134" s="573"/>
      <c r="S134" s="564"/>
      <c r="T134" s="563"/>
      <c r="U134" s="550"/>
      <c r="V134" s="757"/>
      <c r="W134" s="757"/>
      <c r="X134" s="757"/>
      <c r="Y134" s="766"/>
      <c r="Z134" s="1006"/>
      <c r="AA134" s="1005"/>
      <c r="AB134" s="1040"/>
      <c r="AC134" s="757"/>
      <c r="AD134" s="757"/>
      <c r="AE134" s="757"/>
      <c r="AF134" s="766"/>
      <c r="AG134" s="1006"/>
      <c r="AH134" s="1005"/>
      <c r="AI134" s="1040"/>
      <c r="AJ134" s="757"/>
      <c r="AK134" s="757"/>
      <c r="AL134" s="757"/>
      <c r="AM134" s="766"/>
      <c r="AN134" s="1006"/>
      <c r="AO134" s="1005"/>
      <c r="AP134" s="1040"/>
      <c r="AQ134" s="757"/>
      <c r="AR134" s="757"/>
      <c r="AS134" s="757"/>
      <c r="AT134" s="766"/>
      <c r="AU134" s="1006"/>
      <c r="AV134" s="1005"/>
      <c r="AW134" s="1040"/>
      <c r="AX134" s="564"/>
      <c r="AY134" s="560"/>
      <c r="AZ134" s="587"/>
      <c r="BA134" s="587"/>
      <c r="BB134" s="587"/>
      <c r="BC134" s="587"/>
      <c r="BD134" s="587"/>
      <c r="BE134" s="587"/>
      <c r="BF134" s="587"/>
      <c r="BG134" s="587"/>
      <c r="BH134" s="587"/>
      <c r="BI134" s="587"/>
      <c r="BJ134" s="587"/>
    </row>
    <row r="135" spans="1:62" s="522" customFormat="1" ht="0.2" customHeight="1">
      <c r="A135" s="1236"/>
      <c r="B135" s="1236"/>
      <c r="C135" s="1236"/>
      <c r="D135" s="1236"/>
      <c r="E135" s="946"/>
      <c r="F135" s="942"/>
      <c r="G135" s="942"/>
      <c r="H135" s="942"/>
      <c r="I135" s="938"/>
      <c r="J135" s="935"/>
      <c r="K135" s="945"/>
      <c r="L135" s="538"/>
      <c r="M135" s="551"/>
      <c r="N135" s="549"/>
      <c r="O135" s="545"/>
      <c r="P135" s="545"/>
      <c r="Q135" s="545"/>
      <c r="R135" s="573"/>
      <c r="S135" s="564"/>
      <c r="T135" s="563"/>
      <c r="U135" s="549"/>
      <c r="V135" s="757"/>
      <c r="W135" s="757"/>
      <c r="X135" s="757"/>
      <c r="Y135" s="766"/>
      <c r="Z135" s="1006"/>
      <c r="AA135" s="1005"/>
      <c r="AB135" s="999"/>
      <c r="AC135" s="757"/>
      <c r="AD135" s="757"/>
      <c r="AE135" s="757"/>
      <c r="AF135" s="766"/>
      <c r="AG135" s="1006"/>
      <c r="AH135" s="1005"/>
      <c r="AI135" s="999"/>
      <c r="AJ135" s="757"/>
      <c r="AK135" s="757"/>
      <c r="AL135" s="757"/>
      <c r="AM135" s="766"/>
      <c r="AN135" s="1006"/>
      <c r="AO135" s="1005"/>
      <c r="AP135" s="999"/>
      <c r="AQ135" s="757"/>
      <c r="AR135" s="757"/>
      <c r="AS135" s="757"/>
      <c r="AT135" s="766"/>
      <c r="AU135" s="1006"/>
      <c r="AV135" s="1005"/>
      <c r="AW135" s="999"/>
      <c r="AX135" s="564"/>
      <c r="AY135" s="560"/>
      <c r="AZ135" s="587"/>
      <c r="BA135" s="587"/>
      <c r="BB135" s="587"/>
      <c r="BC135" s="587"/>
      <c r="BD135" s="587"/>
      <c r="BE135" s="587"/>
      <c r="BF135" s="587"/>
      <c r="BG135" s="587"/>
      <c r="BH135" s="587"/>
      <c r="BI135" s="587"/>
      <c r="BJ135" s="587"/>
    </row>
    <row r="136" spans="1:62" s="522" customFormat="1" ht="15" customHeight="1">
      <c r="A136" s="1236"/>
      <c r="B136" s="1236"/>
      <c r="C136" s="1236"/>
      <c r="D136" s="946"/>
      <c r="E136" s="946"/>
      <c r="F136" s="942"/>
      <c r="G136" s="942"/>
      <c r="H136" s="942"/>
      <c r="I136" s="938"/>
      <c r="J136" s="935"/>
      <c r="K136" s="945"/>
      <c r="L136" s="538"/>
      <c r="M136" s="550" t="s">
        <v>17</v>
      </c>
      <c r="N136" s="549"/>
      <c r="O136" s="545"/>
      <c r="P136" s="545"/>
      <c r="Q136" s="545"/>
      <c r="R136" s="573"/>
      <c r="S136" s="564"/>
      <c r="T136" s="563"/>
      <c r="U136" s="549"/>
      <c r="V136" s="757"/>
      <c r="W136" s="757"/>
      <c r="X136" s="757"/>
      <c r="Y136" s="766"/>
      <c r="Z136" s="1006"/>
      <c r="AA136" s="1005"/>
      <c r="AB136" s="999"/>
      <c r="AC136" s="757"/>
      <c r="AD136" s="757"/>
      <c r="AE136" s="757"/>
      <c r="AF136" s="766"/>
      <c r="AG136" s="1006"/>
      <c r="AH136" s="1005"/>
      <c r="AI136" s="999"/>
      <c r="AJ136" s="757"/>
      <c r="AK136" s="757"/>
      <c r="AL136" s="757"/>
      <c r="AM136" s="766"/>
      <c r="AN136" s="1006"/>
      <c r="AO136" s="1005"/>
      <c r="AP136" s="999"/>
      <c r="AQ136" s="757"/>
      <c r="AR136" s="757"/>
      <c r="AS136" s="757"/>
      <c r="AT136" s="766"/>
      <c r="AU136" s="1006"/>
      <c r="AV136" s="1005"/>
      <c r="AW136" s="999"/>
      <c r="AX136" s="564"/>
      <c r="AY136" s="560"/>
      <c r="AZ136" s="587"/>
      <c r="BA136" s="587"/>
      <c r="BB136" s="587"/>
      <c r="BC136" s="587"/>
      <c r="BD136" s="587"/>
      <c r="BE136" s="587"/>
      <c r="BF136" s="587"/>
      <c r="BG136" s="587"/>
      <c r="BH136" s="587"/>
      <c r="BI136" s="587"/>
      <c r="BJ136" s="587"/>
    </row>
    <row r="137" spans="1:62" s="522" customFormat="1" ht="15" customHeight="1">
      <c r="A137" s="1236"/>
      <c r="B137" s="1236"/>
      <c r="C137" s="946"/>
      <c r="D137" s="946"/>
      <c r="E137" s="946"/>
      <c r="F137" s="946"/>
      <c r="G137" s="951"/>
      <c r="H137" s="938"/>
      <c r="I137" s="949"/>
      <c r="J137" s="935"/>
      <c r="K137" s="950"/>
      <c r="L137" s="538"/>
      <c r="M137" s="549" t="s">
        <v>18</v>
      </c>
      <c r="N137" s="549"/>
      <c r="O137" s="545"/>
      <c r="P137" s="545"/>
      <c r="Q137" s="545"/>
      <c r="R137" s="573"/>
      <c r="S137" s="564"/>
      <c r="T137" s="563"/>
      <c r="U137" s="549"/>
      <c r="V137" s="757"/>
      <c r="W137" s="757"/>
      <c r="X137" s="757"/>
      <c r="Y137" s="766"/>
      <c r="Z137" s="1006"/>
      <c r="AA137" s="1005"/>
      <c r="AB137" s="999"/>
      <c r="AC137" s="757"/>
      <c r="AD137" s="757"/>
      <c r="AE137" s="757"/>
      <c r="AF137" s="766"/>
      <c r="AG137" s="1006"/>
      <c r="AH137" s="1005"/>
      <c r="AI137" s="999"/>
      <c r="AJ137" s="757"/>
      <c r="AK137" s="757"/>
      <c r="AL137" s="757"/>
      <c r="AM137" s="766"/>
      <c r="AN137" s="1006"/>
      <c r="AO137" s="1005"/>
      <c r="AP137" s="999"/>
      <c r="AQ137" s="757"/>
      <c r="AR137" s="757"/>
      <c r="AS137" s="757"/>
      <c r="AT137" s="766"/>
      <c r="AU137" s="1006"/>
      <c r="AV137" s="1005"/>
      <c r="AW137" s="999"/>
      <c r="AX137" s="564"/>
      <c r="AY137" s="560"/>
      <c r="AZ137" s="587"/>
      <c r="BA137" s="587"/>
      <c r="BB137" s="587"/>
      <c r="BC137" s="587"/>
      <c r="BD137" s="587"/>
      <c r="BE137" s="587"/>
      <c r="BF137" s="587"/>
      <c r="BG137" s="587"/>
      <c r="BH137" s="587"/>
      <c r="BI137" s="587"/>
      <c r="BJ137" s="587"/>
    </row>
    <row r="138" spans="1:62" s="522" customFormat="1" ht="15" customHeight="1">
      <c r="A138" s="1236"/>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757"/>
      <c r="W138" s="757"/>
      <c r="X138" s="757"/>
      <c r="Y138" s="766"/>
      <c r="Z138" s="1006"/>
      <c r="AA138" s="1005"/>
      <c r="AB138" s="999"/>
      <c r="AC138" s="757"/>
      <c r="AD138" s="757"/>
      <c r="AE138" s="757"/>
      <c r="AF138" s="766"/>
      <c r="AG138" s="1006"/>
      <c r="AH138" s="1005"/>
      <c r="AI138" s="999"/>
      <c r="AJ138" s="757"/>
      <c r="AK138" s="757"/>
      <c r="AL138" s="757"/>
      <c r="AM138" s="766"/>
      <c r="AN138" s="1006"/>
      <c r="AO138" s="1005"/>
      <c r="AP138" s="999"/>
      <c r="AQ138" s="757"/>
      <c r="AR138" s="757"/>
      <c r="AS138" s="757"/>
      <c r="AT138" s="766"/>
      <c r="AU138" s="1006"/>
      <c r="AV138" s="1005"/>
      <c r="AW138" s="999"/>
      <c r="AX138" s="564"/>
      <c r="AY138" s="560"/>
      <c r="AZ138" s="587"/>
      <c r="BA138" s="587"/>
      <c r="BB138" s="587"/>
      <c r="BC138" s="587"/>
      <c r="BD138" s="587"/>
      <c r="BE138" s="587"/>
      <c r="BF138" s="587"/>
      <c r="BG138" s="587"/>
      <c r="BH138" s="587"/>
      <c r="BI138" s="587"/>
      <c r="BJ138" s="587"/>
    </row>
    <row r="139" spans="1:62"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62" ht="17.100000000000001" customHeight="1">
      <c r="X140" s="204"/>
      <c r="Y140" s="204"/>
      <c r="Z140" s="204"/>
      <c r="AA140" s="204"/>
      <c r="AB140" s="204"/>
      <c r="AC140" s="204"/>
      <c r="AD140" s="204"/>
      <c r="AE140" s="204"/>
      <c r="AF140" s="204"/>
      <c r="AG140" s="204"/>
      <c r="AH140" s="204"/>
    </row>
    <row r="141" spans="1:62"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62" ht="17.100000000000001" customHeight="1">
      <c r="T142" s="122"/>
      <c r="U142" s="43"/>
      <c r="X142" s="204"/>
      <c r="Y142" s="204"/>
      <c r="Z142" s="204"/>
      <c r="AA142" s="204"/>
      <c r="AB142" s="204"/>
      <c r="AC142" s="204"/>
      <c r="AD142" s="204"/>
      <c r="AE142" s="204"/>
      <c r="AF142" s="204"/>
      <c r="AG142" s="204"/>
      <c r="AH142" s="204"/>
    </row>
    <row r="143" spans="1:62" s="523" customFormat="1" ht="22.5">
      <c r="A143" s="1236">
        <v>1</v>
      </c>
      <c r="B143" s="958"/>
      <c r="C143" s="958"/>
      <c r="D143" s="958"/>
      <c r="E143" s="959"/>
      <c r="F143" s="960"/>
      <c r="G143" s="960"/>
      <c r="H143" s="960"/>
      <c r="I143" s="961"/>
      <c r="J143" s="956"/>
      <c r="K143" s="963"/>
      <c r="L143" s="593">
        <f>mergeValue(A143)</f>
        <v>1</v>
      </c>
      <c r="M143" s="641" t="s">
        <v>20</v>
      </c>
      <c r="N143" s="580"/>
      <c r="O143" s="1248"/>
      <c r="P143" s="1248"/>
      <c r="Q143" s="1248"/>
      <c r="R143" s="1248"/>
      <c r="S143" s="1248"/>
      <c r="T143" s="1248"/>
      <c r="U143" s="1248"/>
      <c r="V143" s="1248"/>
      <c r="W143" s="630" t="s">
        <v>658</v>
      </c>
      <c r="X143" s="585"/>
      <c r="Y143" s="585"/>
      <c r="Z143" s="585"/>
      <c r="AA143" s="585"/>
      <c r="AB143" s="585"/>
      <c r="AC143" s="585"/>
      <c r="AD143" s="585"/>
      <c r="AE143" s="585"/>
      <c r="AF143" s="585"/>
      <c r="AG143" s="585"/>
      <c r="AH143" s="585"/>
    </row>
    <row r="144" spans="1:62" s="523" customFormat="1" ht="22.5">
      <c r="A144" s="1236"/>
      <c r="B144" s="1236">
        <v>1</v>
      </c>
      <c r="C144" s="958"/>
      <c r="D144" s="958"/>
      <c r="E144" s="960"/>
      <c r="F144" s="960"/>
      <c r="G144" s="960"/>
      <c r="H144" s="960"/>
      <c r="I144" s="955"/>
      <c r="J144" s="954"/>
      <c r="K144" s="957"/>
      <c r="L144" s="593" t="str">
        <f>mergeValue(A144) &amp;"."&amp; mergeValue(B144)</f>
        <v>1.1</v>
      </c>
      <c r="M144" s="546" t="s">
        <v>16</v>
      </c>
      <c r="N144" s="580"/>
      <c r="O144" s="1248"/>
      <c r="P144" s="1248"/>
      <c r="Q144" s="1248"/>
      <c r="R144" s="1248"/>
      <c r="S144" s="1248"/>
      <c r="T144" s="1248"/>
      <c r="U144" s="1248"/>
      <c r="V144" s="1248"/>
      <c r="W144" s="630" t="s">
        <v>477</v>
      </c>
      <c r="X144" s="585"/>
      <c r="Y144" s="585"/>
      <c r="Z144" s="585"/>
      <c r="AA144" s="585"/>
      <c r="AB144" s="585"/>
      <c r="AC144" s="585"/>
      <c r="AD144" s="585"/>
      <c r="AE144" s="585"/>
      <c r="AF144" s="585"/>
      <c r="AG144" s="585"/>
      <c r="AH144" s="585"/>
    </row>
    <row r="145" spans="1:35" s="523" customFormat="1" ht="22.5">
      <c r="A145" s="1236"/>
      <c r="B145" s="1236"/>
      <c r="C145" s="1236">
        <v>1</v>
      </c>
      <c r="D145" s="958"/>
      <c r="E145" s="960"/>
      <c r="F145" s="960"/>
      <c r="G145" s="960"/>
      <c r="H145" s="960"/>
      <c r="I145" s="962"/>
      <c r="J145" s="954"/>
      <c r="K145" s="957"/>
      <c r="L145" s="593" t="str">
        <f>mergeValue(A145) &amp;"."&amp; mergeValue(B145)&amp;"."&amp; mergeValue(C145)</f>
        <v>1.1.1</v>
      </c>
      <c r="M145" s="547" t="s">
        <v>7</v>
      </c>
      <c r="N145" s="580"/>
      <c r="O145" s="1248"/>
      <c r="P145" s="1248"/>
      <c r="Q145" s="1248"/>
      <c r="R145" s="1248"/>
      <c r="S145" s="1248"/>
      <c r="T145" s="1248"/>
      <c r="U145" s="1248"/>
      <c r="V145" s="1248"/>
      <c r="W145" s="630" t="s">
        <v>633</v>
      </c>
      <c r="X145" s="585"/>
      <c r="Y145" s="585"/>
      <c r="Z145" s="585"/>
      <c r="AA145" s="585"/>
      <c r="AB145" s="585"/>
      <c r="AC145" s="585"/>
      <c r="AD145" s="585"/>
      <c r="AE145" s="585"/>
      <c r="AF145" s="585"/>
      <c r="AG145" s="585"/>
      <c r="AH145" s="585"/>
    </row>
    <row r="146" spans="1:35" s="523" customFormat="1" ht="22.5">
      <c r="A146" s="1236"/>
      <c r="B146" s="1236"/>
      <c r="C146" s="1236"/>
      <c r="D146" s="1236">
        <v>1</v>
      </c>
      <c r="E146" s="960"/>
      <c r="F146" s="960"/>
      <c r="G146" s="960"/>
      <c r="H146" s="960"/>
      <c r="I146" s="962"/>
      <c r="J146" s="954"/>
      <c r="K146" s="957"/>
      <c r="L146" s="593" t="str">
        <f>mergeValue(A146) &amp;"."&amp; mergeValue(B146)&amp;"."&amp; mergeValue(C146)&amp;"."&amp; mergeValue(D146)</f>
        <v>1.1.1.1</v>
      </c>
      <c r="M146" s="548" t="s">
        <v>22</v>
      </c>
      <c r="N146" s="580"/>
      <c r="O146" s="1248"/>
      <c r="P146" s="1248"/>
      <c r="Q146" s="1248"/>
      <c r="R146" s="1248"/>
      <c r="S146" s="1248"/>
      <c r="T146" s="1248"/>
      <c r="U146" s="1248"/>
      <c r="V146" s="1248"/>
      <c r="W146" s="630" t="s">
        <v>634</v>
      </c>
      <c r="X146" s="585"/>
      <c r="Y146" s="585"/>
      <c r="Z146" s="585"/>
      <c r="AA146" s="585"/>
      <c r="AB146" s="585"/>
      <c r="AC146" s="585"/>
      <c r="AD146" s="585"/>
      <c r="AE146" s="585"/>
      <c r="AF146" s="585"/>
      <c r="AG146" s="585"/>
      <c r="AH146" s="585"/>
    </row>
    <row r="147" spans="1:35" s="523" customFormat="1" ht="11.25" hidden="1" customHeight="1">
      <c r="A147" s="1236"/>
      <c r="B147" s="1236"/>
      <c r="C147" s="1236"/>
      <c r="D147" s="1236"/>
      <c r="E147" s="1236">
        <v>1</v>
      </c>
      <c r="F147" s="960"/>
      <c r="G147" s="960"/>
      <c r="H147" s="958">
        <v>1</v>
      </c>
      <c r="I147" s="1236">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36"/>
      <c r="B148" s="1236"/>
      <c r="C148" s="1236"/>
      <c r="D148" s="1236"/>
      <c r="E148" s="1236"/>
      <c r="F148" s="1236">
        <v>1</v>
      </c>
      <c r="G148" s="958"/>
      <c r="H148" s="958"/>
      <c r="I148" s="1236"/>
      <c r="J148" s="1236">
        <v>1</v>
      </c>
      <c r="K148" s="966"/>
      <c r="L148" s="593" t="str">
        <f>mergeValue(A148) &amp;"."&amp; mergeValue(B148)&amp;"."&amp; mergeValue(C148)&amp;"."&amp; mergeValue(D148)&amp;"."&amp;  mergeValue(F148)</f>
        <v>1.1.1.1.1</v>
      </c>
      <c r="M148" s="555" t="s">
        <v>10</v>
      </c>
      <c r="N148" s="581"/>
      <c r="O148" s="1238"/>
      <c r="P148" s="1238"/>
      <c r="Q148" s="1238"/>
      <c r="R148" s="1238"/>
      <c r="S148" s="1238"/>
      <c r="T148" s="1238"/>
      <c r="U148" s="1238"/>
      <c r="V148" s="1238"/>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36"/>
      <c r="B149" s="1236"/>
      <c r="C149" s="1236"/>
      <c r="D149" s="1236"/>
      <c r="E149" s="1236"/>
      <c r="F149" s="1236"/>
      <c r="G149" s="958">
        <v>1</v>
      </c>
      <c r="H149" s="958"/>
      <c r="I149" s="1236"/>
      <c r="J149" s="1236"/>
      <c r="K149" s="966">
        <v>1</v>
      </c>
      <c r="L149" s="593" t="str">
        <f>mergeValue(A149) &amp;"."&amp; mergeValue(B149)&amp;"."&amp; mergeValue(C149)&amp;"."&amp; mergeValue(D149)&amp;"."&amp; mergeValue(F149)&amp;"."&amp; mergeValue(G149)</f>
        <v>1.1.1.1.1.1</v>
      </c>
      <c r="M149" s="1069"/>
      <c r="N149" s="586"/>
      <c r="O149" s="562"/>
      <c r="P149" s="562"/>
      <c r="Q149" s="1094"/>
      <c r="R149" s="1246"/>
      <c r="S149" s="1232" t="s">
        <v>84</v>
      </c>
      <c r="T149" s="1246"/>
      <c r="U149" s="1232" t="s">
        <v>85</v>
      </c>
      <c r="V149" s="578"/>
      <c r="W149" s="1206"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36"/>
      <c r="B150" s="1236"/>
      <c r="C150" s="1236"/>
      <c r="D150" s="1236"/>
      <c r="E150" s="1236"/>
      <c r="F150" s="1236"/>
      <c r="G150" s="958"/>
      <c r="H150" s="958"/>
      <c r="I150" s="1236"/>
      <c r="J150" s="1236"/>
      <c r="K150" s="966"/>
      <c r="L150" s="600"/>
      <c r="M150" s="646"/>
      <c r="N150" s="586"/>
      <c r="O150" s="562"/>
      <c r="P150" s="562"/>
      <c r="Q150" s="584" t="str">
        <f>R149 &amp; "-" &amp; T149</f>
        <v>-</v>
      </c>
      <c r="R150" s="1231"/>
      <c r="S150" s="1232"/>
      <c r="T150" s="1231"/>
      <c r="U150" s="1232"/>
      <c r="V150" s="578"/>
      <c r="W150" s="1206"/>
      <c r="X150" s="585"/>
      <c r="Y150" s="585"/>
      <c r="Z150" s="585"/>
      <c r="AA150" s="585"/>
      <c r="AB150" s="585"/>
      <c r="AC150" s="585"/>
      <c r="AD150" s="585"/>
      <c r="AE150" s="585"/>
      <c r="AF150" s="585"/>
      <c r="AG150" s="585"/>
      <c r="AH150" s="585"/>
    </row>
    <row r="151" spans="1:35" s="522" customFormat="1" ht="15" customHeight="1">
      <c r="A151" s="1236"/>
      <c r="B151" s="1236"/>
      <c r="C151" s="1236"/>
      <c r="D151" s="1236"/>
      <c r="E151" s="1236"/>
      <c r="F151" s="1236"/>
      <c r="G151" s="960"/>
      <c r="H151" s="958"/>
      <c r="I151" s="1236"/>
      <c r="J151" s="1236"/>
      <c r="K151" s="965"/>
      <c r="L151" s="538"/>
      <c r="M151" s="556" t="s">
        <v>25</v>
      </c>
      <c r="N151" s="551"/>
      <c r="O151" s="545"/>
      <c r="P151" s="545"/>
      <c r="Q151" s="545"/>
      <c r="R151" s="573"/>
      <c r="S151" s="564"/>
      <c r="T151" s="563"/>
      <c r="U151" s="551"/>
      <c r="V151" s="560"/>
      <c r="W151" s="1206"/>
      <c r="X151" s="587"/>
      <c r="Y151" s="587"/>
      <c r="Z151" s="587"/>
      <c r="AA151" s="587"/>
      <c r="AB151" s="587"/>
      <c r="AC151" s="587"/>
      <c r="AD151" s="587"/>
      <c r="AE151" s="587"/>
      <c r="AF151" s="587"/>
      <c r="AG151" s="587"/>
      <c r="AH151" s="587"/>
    </row>
    <row r="152" spans="1:35" s="522" customFormat="1" ht="15" customHeight="1">
      <c r="A152" s="1236"/>
      <c r="B152" s="1236"/>
      <c r="C152" s="1236"/>
      <c r="D152" s="1236"/>
      <c r="E152" s="1236"/>
      <c r="F152" s="960"/>
      <c r="G152" s="960"/>
      <c r="H152" s="958"/>
      <c r="I152" s="1236"/>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36"/>
      <c r="B153" s="1236"/>
      <c r="C153" s="1236"/>
      <c r="D153" s="1236"/>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36"/>
      <c r="B154" s="1236"/>
      <c r="C154" s="1236"/>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36"/>
      <c r="B155" s="1236"/>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36"/>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36">
        <v>1</v>
      </c>
      <c r="B161" s="901"/>
      <c r="C161" s="901"/>
      <c r="D161" s="901"/>
      <c r="E161" s="902"/>
      <c r="F161" s="903"/>
      <c r="G161" s="903"/>
      <c r="H161" s="903"/>
      <c r="I161" s="904"/>
      <c r="J161" s="899"/>
      <c r="K161" s="906"/>
      <c r="L161" s="593">
        <f>mergeValue(A161)</f>
        <v>1</v>
      </c>
      <c r="M161" s="641" t="s">
        <v>20</v>
      </c>
      <c r="N161" s="580"/>
      <c r="O161" s="1286"/>
      <c r="P161" s="1287"/>
      <c r="Q161" s="1287"/>
      <c r="R161" s="1287"/>
      <c r="S161" s="1287"/>
      <c r="T161" s="1287"/>
      <c r="U161" s="1287"/>
      <c r="V161" s="1288"/>
      <c r="W161" s="630" t="s">
        <v>476</v>
      </c>
      <c r="X161" s="585"/>
      <c r="Y161" s="585"/>
      <c r="Z161" s="585"/>
      <c r="AA161" s="585"/>
      <c r="AB161" s="585"/>
      <c r="AC161" s="585"/>
      <c r="AD161" s="585"/>
      <c r="AE161" s="585"/>
      <c r="AF161" s="585"/>
      <c r="AG161" s="585"/>
    </row>
    <row r="162" spans="1:33" s="523" customFormat="1" ht="22.5">
      <c r="A162" s="1236"/>
      <c r="B162" s="1236">
        <v>1</v>
      </c>
      <c r="C162" s="901"/>
      <c r="D162" s="901"/>
      <c r="E162" s="903"/>
      <c r="F162" s="903"/>
      <c r="G162" s="903"/>
      <c r="H162" s="903"/>
      <c r="I162" s="898"/>
      <c r="J162" s="897"/>
      <c r="K162" s="900"/>
      <c r="L162" s="593" t="str">
        <f>mergeValue(A162) &amp;"."&amp; mergeValue(B162)</f>
        <v>1.1</v>
      </c>
      <c r="M162" s="546" t="s">
        <v>16</v>
      </c>
      <c r="N162" s="580"/>
      <c r="O162" s="1286"/>
      <c r="P162" s="1287"/>
      <c r="Q162" s="1287"/>
      <c r="R162" s="1287"/>
      <c r="S162" s="1287"/>
      <c r="T162" s="1287"/>
      <c r="U162" s="1287"/>
      <c r="V162" s="1288"/>
      <c r="W162" s="630" t="s">
        <v>477</v>
      </c>
      <c r="X162" s="585"/>
      <c r="Y162" s="585"/>
      <c r="Z162" s="585"/>
      <c r="AA162" s="585"/>
      <c r="AB162" s="585"/>
      <c r="AC162" s="585"/>
      <c r="AD162" s="585"/>
      <c r="AE162" s="585"/>
      <c r="AF162" s="585"/>
      <c r="AG162" s="585"/>
    </row>
    <row r="163" spans="1:33" s="523" customFormat="1" ht="22.5">
      <c r="A163" s="1236"/>
      <c r="B163" s="1236"/>
      <c r="C163" s="1236">
        <v>1</v>
      </c>
      <c r="D163" s="901"/>
      <c r="E163" s="903"/>
      <c r="F163" s="903"/>
      <c r="G163" s="903"/>
      <c r="H163" s="903"/>
      <c r="I163" s="905"/>
      <c r="J163" s="897"/>
      <c r="K163" s="900"/>
      <c r="L163" s="593" t="str">
        <f>mergeValue(A163) &amp;"."&amp; mergeValue(B163)&amp;"."&amp; mergeValue(C163)</f>
        <v>1.1.1</v>
      </c>
      <c r="M163" s="547" t="s">
        <v>7</v>
      </c>
      <c r="N163" s="580"/>
      <c r="O163" s="1286"/>
      <c r="P163" s="1287"/>
      <c r="Q163" s="1287"/>
      <c r="R163" s="1287"/>
      <c r="S163" s="1287"/>
      <c r="T163" s="1287"/>
      <c r="U163" s="1287"/>
      <c r="V163" s="1288"/>
      <c r="W163" s="630" t="s">
        <v>633</v>
      </c>
      <c r="X163" s="585"/>
      <c r="Y163" s="585"/>
      <c r="Z163" s="585"/>
      <c r="AA163" s="585"/>
      <c r="AB163" s="585"/>
      <c r="AC163" s="585"/>
      <c r="AD163" s="585"/>
      <c r="AE163" s="585"/>
      <c r="AF163" s="585"/>
      <c r="AG163" s="585"/>
    </row>
    <row r="164" spans="1:33" s="523" customFormat="1" ht="22.5">
      <c r="A164" s="1236"/>
      <c r="B164" s="1236"/>
      <c r="C164" s="1236"/>
      <c r="D164" s="1236">
        <v>1</v>
      </c>
      <c r="E164" s="903"/>
      <c r="F164" s="903"/>
      <c r="G164" s="903"/>
      <c r="H164" s="903"/>
      <c r="I164" s="905"/>
      <c r="J164" s="897"/>
      <c r="K164" s="900"/>
      <c r="L164" s="593" t="str">
        <f>mergeValue(A164) &amp;"."&amp; mergeValue(B164)&amp;"."&amp; mergeValue(C164)&amp;"."&amp; mergeValue(D164)</f>
        <v>1.1.1.1</v>
      </c>
      <c r="M164" s="548" t="s">
        <v>22</v>
      </c>
      <c r="N164" s="580"/>
      <c r="O164" s="1286"/>
      <c r="P164" s="1287"/>
      <c r="Q164" s="1287"/>
      <c r="R164" s="1287"/>
      <c r="S164" s="1287"/>
      <c r="T164" s="1287"/>
      <c r="U164" s="1287"/>
      <c r="V164" s="1288"/>
      <c r="W164" s="630" t="s">
        <v>634</v>
      </c>
      <c r="X164" s="585"/>
      <c r="Y164" s="585"/>
      <c r="Z164" s="585"/>
      <c r="AA164" s="585"/>
      <c r="AB164" s="585"/>
      <c r="AC164" s="585"/>
      <c r="AD164" s="585"/>
      <c r="AE164" s="585"/>
      <c r="AF164" s="585"/>
      <c r="AG164" s="585"/>
    </row>
    <row r="165" spans="1:33" s="523" customFormat="1" ht="101.25">
      <c r="A165" s="1236"/>
      <c r="B165" s="1236"/>
      <c r="C165" s="1236"/>
      <c r="D165" s="1236"/>
      <c r="E165" s="1236">
        <v>1</v>
      </c>
      <c r="F165" s="903"/>
      <c r="G165" s="903"/>
      <c r="H165" s="901">
        <v>1</v>
      </c>
      <c r="I165" s="1236">
        <v>1</v>
      </c>
      <c r="J165" s="903"/>
      <c r="K165" s="908"/>
      <c r="L165" s="593" t="str">
        <f>mergeValue(A165) &amp;"."&amp; mergeValue(B165)&amp;"."&amp; mergeValue(C165)&amp;"."&amp; mergeValue(D165)&amp;"."&amp; mergeValue(E165)</f>
        <v>1.1.1.1.1</v>
      </c>
      <c r="M165" s="554" t="s">
        <v>9</v>
      </c>
      <c r="N165" s="581"/>
      <c r="O165" s="1239"/>
      <c r="P165" s="1240"/>
      <c r="Q165" s="1240"/>
      <c r="R165" s="1240"/>
      <c r="S165" s="1240"/>
      <c r="T165" s="1240"/>
      <c r="U165" s="1240"/>
      <c r="V165" s="1241"/>
      <c r="W165" s="630" t="s">
        <v>638</v>
      </c>
      <c r="X165" s="585"/>
      <c r="Y165" s="585"/>
      <c r="Z165" s="585"/>
      <c r="AA165" s="585"/>
      <c r="AB165" s="585"/>
      <c r="AC165" s="585"/>
      <c r="AD165" s="585"/>
      <c r="AE165" s="585"/>
      <c r="AF165" s="585"/>
      <c r="AG165" s="585"/>
    </row>
    <row r="166" spans="1:33" s="523" customFormat="1" ht="90">
      <c r="A166" s="1236"/>
      <c r="B166" s="1236"/>
      <c r="C166" s="1236"/>
      <c r="D166" s="1236"/>
      <c r="E166" s="1236"/>
      <c r="F166" s="1236">
        <v>1</v>
      </c>
      <c r="G166" s="901"/>
      <c r="H166" s="901"/>
      <c r="I166" s="1236"/>
      <c r="J166" s="1236">
        <v>1</v>
      </c>
      <c r="K166" s="909"/>
      <c r="L166" s="593" t="str">
        <f>mergeValue(A166) &amp;"."&amp; mergeValue(B166)&amp;"."&amp; mergeValue(C166)&amp;"."&amp; mergeValue(D166)&amp;"."&amp; mergeValue(E166)&amp;"."&amp; mergeValue(F166)</f>
        <v>1.1.1.1.1.1</v>
      </c>
      <c r="M166" s="555" t="s">
        <v>10</v>
      </c>
      <c r="N166" s="581"/>
      <c r="O166" s="1239"/>
      <c r="P166" s="1240"/>
      <c r="Q166" s="1240"/>
      <c r="R166" s="1240"/>
      <c r="S166" s="1240"/>
      <c r="T166" s="1240"/>
      <c r="U166" s="1240"/>
      <c r="V166" s="1241"/>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36"/>
      <c r="B167" s="1236"/>
      <c r="C167" s="1236"/>
      <c r="D167" s="1236"/>
      <c r="E167" s="1236"/>
      <c r="F167" s="1236"/>
      <c r="G167" s="901">
        <v>1</v>
      </c>
      <c r="H167" s="901"/>
      <c r="I167" s="1236"/>
      <c r="J167" s="1236"/>
      <c r="K167" s="909">
        <v>1</v>
      </c>
      <c r="L167" s="593" t="str">
        <f>mergeValue(A167) &amp;"."&amp; mergeValue(B167)&amp;"."&amp; mergeValue(C167)&amp;"."&amp; mergeValue(D167)&amp;"."&amp; mergeValue(E167)&amp;"."&amp; mergeValue(F167)&amp;"."&amp; mergeValue(G167)</f>
        <v>1.1.1.1.1.1.1</v>
      </c>
      <c r="M167" s="1069"/>
      <c r="N167" s="586"/>
      <c r="O167" s="1078"/>
      <c r="P167" s="562"/>
      <c r="Q167" s="562"/>
      <c r="R167" s="1246"/>
      <c r="S167" s="1232" t="s">
        <v>84</v>
      </c>
      <c r="T167" s="1246"/>
      <c r="U167" s="1232" t="s">
        <v>84</v>
      </c>
      <c r="V167" s="578"/>
      <c r="W167" s="1206"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36"/>
      <c r="B168" s="1236"/>
      <c r="C168" s="1236"/>
      <c r="D168" s="1236"/>
      <c r="E168" s="1236"/>
      <c r="F168" s="1236"/>
      <c r="G168" s="901"/>
      <c r="H168" s="901"/>
      <c r="I168" s="1236"/>
      <c r="J168" s="1236"/>
      <c r="K168" s="909"/>
      <c r="L168" s="600"/>
      <c r="M168" s="646"/>
      <c r="N168" s="586"/>
      <c r="O168" s="584"/>
      <c r="P168" s="562"/>
      <c r="Q168" s="584" t="str">
        <f>R167 &amp; "-" &amp; T167</f>
        <v>-</v>
      </c>
      <c r="R168" s="1231"/>
      <c r="S168" s="1232"/>
      <c r="T168" s="1231"/>
      <c r="U168" s="1232"/>
      <c r="V168" s="578"/>
      <c r="W168" s="1206"/>
      <c r="X168" s="585"/>
      <c r="Y168" s="585"/>
      <c r="Z168" s="585"/>
      <c r="AA168" s="585"/>
      <c r="AB168" s="585"/>
      <c r="AC168" s="585"/>
      <c r="AD168" s="585"/>
      <c r="AE168" s="585"/>
      <c r="AF168" s="585"/>
      <c r="AG168" s="585"/>
    </row>
    <row r="169" spans="1:33" s="522" customFormat="1" ht="15" customHeight="1">
      <c r="A169" s="1236"/>
      <c r="B169" s="1236"/>
      <c r="C169" s="1236"/>
      <c r="D169" s="1236"/>
      <c r="E169" s="1236"/>
      <c r="F169" s="1236"/>
      <c r="G169" s="903"/>
      <c r="H169" s="901"/>
      <c r="I169" s="1236"/>
      <c r="J169" s="1236"/>
      <c r="K169" s="908"/>
      <c r="L169" s="538"/>
      <c r="M169" s="557" t="s">
        <v>25</v>
      </c>
      <c r="N169" s="551"/>
      <c r="O169" s="545"/>
      <c r="P169" s="545"/>
      <c r="Q169" s="545"/>
      <c r="R169" s="573"/>
      <c r="S169" s="564"/>
      <c r="T169" s="563"/>
      <c r="U169" s="551"/>
      <c r="V169" s="560"/>
      <c r="W169" s="1206"/>
      <c r="X169" s="587"/>
      <c r="Y169" s="587"/>
      <c r="Z169" s="587"/>
      <c r="AA169" s="587"/>
      <c r="AB169" s="587"/>
      <c r="AC169" s="587"/>
      <c r="AD169" s="587"/>
      <c r="AE169" s="587"/>
      <c r="AF169" s="587"/>
      <c r="AG169" s="587"/>
    </row>
    <row r="170" spans="1:33" s="522" customFormat="1" ht="15" customHeight="1">
      <c r="A170" s="1236"/>
      <c r="B170" s="1236"/>
      <c r="C170" s="1236"/>
      <c r="D170" s="1236"/>
      <c r="E170" s="1236"/>
      <c r="F170" s="903"/>
      <c r="G170" s="903"/>
      <c r="H170" s="901"/>
      <c r="I170" s="1236"/>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36"/>
      <c r="B171" s="1236"/>
      <c r="C171" s="1236"/>
      <c r="D171" s="1236"/>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36"/>
      <c r="B172" s="1236"/>
      <c r="C172" s="1236"/>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36"/>
      <c r="B173" s="1236"/>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36"/>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36">
        <v>1</v>
      </c>
      <c r="B179" s="980"/>
      <c r="C179" s="980"/>
      <c r="D179" s="980"/>
      <c r="E179" s="980"/>
      <c r="F179" s="980"/>
      <c r="G179" s="981"/>
      <c r="H179" s="981"/>
      <c r="I179" s="983"/>
      <c r="J179" s="975"/>
      <c r="K179" s="975"/>
      <c r="L179" s="724">
        <f>mergeValue(A179)</f>
        <v>1</v>
      </c>
      <c r="M179" s="641" t="s">
        <v>20</v>
      </c>
      <c r="N179" s="716"/>
      <c r="O179" s="1286"/>
      <c r="P179" s="1287"/>
      <c r="Q179" s="1287"/>
      <c r="R179" s="1287"/>
      <c r="S179" s="1287"/>
      <c r="T179" s="1287"/>
      <c r="U179" s="1287"/>
      <c r="V179" s="1287"/>
      <c r="W179" s="1288"/>
      <c r="X179" s="717" t="s">
        <v>476</v>
      </c>
      <c r="Y179" s="719"/>
      <c r="Z179" s="719"/>
      <c r="AA179" s="719"/>
      <c r="AB179" s="719"/>
      <c r="AC179" s="719"/>
      <c r="AD179" s="719"/>
      <c r="AE179" s="719"/>
      <c r="AF179" s="719"/>
      <c r="AG179" s="719"/>
    </row>
    <row r="180" spans="1:47" s="685" customFormat="1" ht="22.5">
      <c r="A180" s="1236"/>
      <c r="B180" s="1236">
        <v>1</v>
      </c>
      <c r="C180" s="980"/>
      <c r="D180" s="980"/>
      <c r="E180" s="980"/>
      <c r="F180" s="980"/>
      <c r="G180" s="985"/>
      <c r="H180" s="982"/>
      <c r="I180" s="987"/>
      <c r="J180" s="972"/>
      <c r="K180" s="971"/>
      <c r="L180" s="724" t="str">
        <f>mergeValue(A180) &amp;"."&amp; mergeValue(B180)</f>
        <v>1.1</v>
      </c>
      <c r="M180" s="692" t="s">
        <v>16</v>
      </c>
      <c r="N180" s="716"/>
      <c r="O180" s="1286"/>
      <c r="P180" s="1287"/>
      <c r="Q180" s="1287"/>
      <c r="R180" s="1287"/>
      <c r="S180" s="1287"/>
      <c r="T180" s="1287"/>
      <c r="U180" s="1287"/>
      <c r="V180" s="1287"/>
      <c r="W180" s="1288"/>
      <c r="X180" s="717" t="s">
        <v>477</v>
      </c>
      <c r="Y180" s="719"/>
      <c r="Z180" s="719"/>
      <c r="AA180" s="719"/>
      <c r="AB180" s="719"/>
      <c r="AC180" s="719"/>
      <c r="AD180" s="719"/>
      <c r="AE180" s="719"/>
      <c r="AF180" s="719"/>
      <c r="AG180" s="719"/>
    </row>
    <row r="181" spans="1:47" s="685" customFormat="1" ht="22.5">
      <c r="A181" s="1236"/>
      <c r="B181" s="1236"/>
      <c r="C181" s="1236">
        <v>1</v>
      </c>
      <c r="D181" s="980"/>
      <c r="E181" s="980"/>
      <c r="F181" s="980"/>
      <c r="G181" s="985"/>
      <c r="H181" s="982"/>
      <c r="I181" s="988"/>
      <c r="J181" s="972"/>
      <c r="K181" s="971"/>
      <c r="L181" s="724" t="str">
        <f>mergeValue(A181) &amp;"."&amp; mergeValue(B181)&amp;"."&amp; mergeValue(C181)</f>
        <v>1.1.1</v>
      </c>
      <c r="M181" s="693" t="s">
        <v>7</v>
      </c>
      <c r="N181" s="716"/>
      <c r="O181" s="1286"/>
      <c r="P181" s="1287"/>
      <c r="Q181" s="1287"/>
      <c r="R181" s="1287"/>
      <c r="S181" s="1287"/>
      <c r="T181" s="1287"/>
      <c r="U181" s="1287"/>
      <c r="V181" s="1287"/>
      <c r="W181" s="1288"/>
      <c r="X181" s="717" t="s">
        <v>633</v>
      </c>
      <c r="Y181" s="719"/>
      <c r="Z181" s="719"/>
      <c r="AA181" s="719"/>
      <c r="AB181" s="719"/>
      <c r="AC181" s="719"/>
      <c r="AD181" s="719"/>
      <c r="AE181" s="719"/>
      <c r="AF181" s="719"/>
      <c r="AG181" s="719"/>
    </row>
    <row r="182" spans="1:47" s="685" customFormat="1" ht="22.5">
      <c r="A182" s="1236"/>
      <c r="B182" s="1236"/>
      <c r="C182" s="1236"/>
      <c r="D182" s="1236">
        <v>1</v>
      </c>
      <c r="E182" s="980"/>
      <c r="F182" s="980"/>
      <c r="G182" s="985"/>
      <c r="H182" s="982"/>
      <c r="I182" s="988"/>
      <c r="J182" s="986"/>
      <c r="K182" s="971"/>
      <c r="L182" s="724" t="str">
        <f>mergeValue(A182) &amp;"."&amp; mergeValue(B182)&amp;"."&amp; mergeValue(C182)&amp;"."&amp; mergeValue(D182)</f>
        <v>1.1.1.1</v>
      </c>
      <c r="M182" s="694" t="s">
        <v>22</v>
      </c>
      <c r="N182" s="716"/>
      <c r="O182" s="1286"/>
      <c r="P182" s="1287"/>
      <c r="Q182" s="1287"/>
      <c r="R182" s="1287"/>
      <c r="S182" s="1287"/>
      <c r="T182" s="1287"/>
      <c r="U182" s="1287"/>
      <c r="V182" s="1287"/>
      <c r="W182" s="1288"/>
      <c r="X182" s="717" t="s">
        <v>687</v>
      </c>
      <c r="Y182" s="719"/>
      <c r="Z182" s="719"/>
      <c r="AA182" s="719"/>
      <c r="AB182" s="719"/>
      <c r="AC182" s="719"/>
      <c r="AD182" s="719"/>
      <c r="AE182" s="719"/>
      <c r="AF182" s="719"/>
      <c r="AG182" s="719"/>
    </row>
    <row r="183" spans="1:47" s="685" customFormat="1" ht="56.25" customHeight="1">
      <c r="A183" s="1236"/>
      <c r="B183" s="1236"/>
      <c r="C183" s="1236"/>
      <c r="D183" s="1236"/>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36"/>
      <c r="B184" s="1236"/>
      <c r="C184" s="1236"/>
      <c r="D184" s="1236"/>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36"/>
      <c r="B185" s="1236"/>
      <c r="C185" s="1236"/>
      <c r="D185" s="1236"/>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36"/>
      <c r="B186" s="1236"/>
      <c r="C186" s="1236"/>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36"/>
      <c r="B187" s="1236"/>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36"/>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36">
        <v>1</v>
      </c>
      <c r="B193" s="1015"/>
      <c r="C193" s="1015"/>
      <c r="D193" s="1015"/>
      <c r="E193" s="1015"/>
      <c r="F193" s="1008"/>
      <c r="G193" s="1014"/>
      <c r="H193" s="1014"/>
      <c r="I193" s="996"/>
      <c r="J193" s="995"/>
      <c r="K193" s="995"/>
      <c r="L193" s="724">
        <f>mergeValue(A193)</f>
        <v>1</v>
      </c>
      <c r="M193" s="641" t="s">
        <v>20</v>
      </c>
      <c r="N193" s="1317"/>
      <c r="O193" s="1318"/>
      <c r="P193" s="1318"/>
      <c r="Q193" s="1318"/>
      <c r="R193" s="1318"/>
      <c r="S193" s="1318"/>
      <c r="T193" s="1318"/>
      <c r="U193" s="1318"/>
      <c r="V193" s="1318"/>
      <c r="W193" s="1318"/>
      <c r="X193" s="1318"/>
      <c r="Y193" s="1318"/>
      <c r="Z193" s="1318"/>
      <c r="AA193" s="1318"/>
      <c r="AB193" s="1318"/>
      <c r="AC193" s="1318"/>
      <c r="AD193" s="1318"/>
      <c r="AE193" s="1318"/>
      <c r="AF193" s="1319"/>
      <c r="AG193" s="717" t="s">
        <v>476</v>
      </c>
      <c r="AH193" s="719"/>
      <c r="AI193" s="719"/>
      <c r="AJ193" s="719"/>
      <c r="AK193" s="719"/>
      <c r="AL193" s="719"/>
      <c r="AM193" s="719"/>
      <c r="AN193" s="719"/>
      <c r="AO193" s="719"/>
      <c r="AP193" s="719"/>
      <c r="AQ193" s="719"/>
      <c r="AR193" s="719"/>
    </row>
    <row r="194" spans="1:46" s="685" customFormat="1" ht="22.5">
      <c r="A194" s="1236"/>
      <c r="B194" s="1236">
        <v>1</v>
      </c>
      <c r="C194" s="1015"/>
      <c r="D194" s="1015"/>
      <c r="E194" s="1015"/>
      <c r="F194" s="1008"/>
      <c r="G194" s="1017"/>
      <c r="H194" s="1018"/>
      <c r="I194" s="997"/>
      <c r="J194" s="992"/>
      <c r="K194" s="990"/>
      <c r="L194" s="724" t="str">
        <f>mergeValue(A194) &amp;"."&amp; mergeValue(B194)</f>
        <v>1.1</v>
      </c>
      <c r="M194" s="692" t="s">
        <v>16</v>
      </c>
      <c r="N194" s="1314"/>
      <c r="O194" s="1315"/>
      <c r="P194" s="1315"/>
      <c r="Q194" s="1315"/>
      <c r="R194" s="1315"/>
      <c r="S194" s="1315"/>
      <c r="T194" s="1315"/>
      <c r="U194" s="1315"/>
      <c r="V194" s="1315"/>
      <c r="W194" s="1315"/>
      <c r="X194" s="1315"/>
      <c r="Y194" s="1315"/>
      <c r="Z194" s="1315"/>
      <c r="AA194" s="1315"/>
      <c r="AB194" s="1315"/>
      <c r="AC194" s="1315"/>
      <c r="AD194" s="1315"/>
      <c r="AE194" s="1315"/>
      <c r="AF194" s="1316"/>
      <c r="AG194" s="717" t="s">
        <v>477</v>
      </c>
      <c r="AH194" s="719"/>
      <c r="AI194" s="719"/>
      <c r="AJ194" s="719"/>
      <c r="AK194" s="719"/>
      <c r="AL194" s="719"/>
      <c r="AM194" s="719"/>
      <c r="AN194" s="719"/>
      <c r="AO194" s="719"/>
      <c r="AP194" s="719"/>
      <c r="AQ194" s="719"/>
      <c r="AR194" s="719"/>
    </row>
    <row r="195" spans="1:46" s="685" customFormat="1" ht="22.5">
      <c r="A195" s="1236"/>
      <c r="B195" s="1236"/>
      <c r="C195" s="1236">
        <v>1</v>
      </c>
      <c r="D195" s="1015"/>
      <c r="E195" s="1015"/>
      <c r="F195" s="1008"/>
      <c r="G195" s="1017"/>
      <c r="H195" s="1018"/>
      <c r="I195" s="997"/>
      <c r="J195" s="992"/>
      <c r="K195" s="990"/>
      <c r="L195" s="724" t="str">
        <f>mergeValue(A195) &amp;"."&amp; mergeValue(B195)&amp;"."&amp; mergeValue(C195)</f>
        <v>1.1.1</v>
      </c>
      <c r="M195" s="693" t="s">
        <v>7</v>
      </c>
      <c r="N195" s="1314"/>
      <c r="O195" s="1315"/>
      <c r="P195" s="1315"/>
      <c r="Q195" s="1315"/>
      <c r="R195" s="1315"/>
      <c r="S195" s="1315"/>
      <c r="T195" s="1315"/>
      <c r="U195" s="1315"/>
      <c r="V195" s="1315"/>
      <c r="W195" s="1315"/>
      <c r="X195" s="1315"/>
      <c r="Y195" s="1315"/>
      <c r="Z195" s="1315"/>
      <c r="AA195" s="1315"/>
      <c r="AB195" s="1315"/>
      <c r="AC195" s="1315"/>
      <c r="AD195" s="1315"/>
      <c r="AE195" s="1315"/>
      <c r="AF195" s="1316"/>
      <c r="AG195" s="717" t="s">
        <v>633</v>
      </c>
      <c r="AH195" s="719"/>
      <c r="AI195" s="719"/>
      <c r="AJ195" s="719"/>
      <c r="AK195" s="719"/>
      <c r="AL195" s="719"/>
      <c r="AM195" s="719"/>
      <c r="AN195" s="719"/>
      <c r="AO195" s="719"/>
      <c r="AP195" s="719"/>
      <c r="AQ195" s="719"/>
      <c r="AR195" s="719"/>
    </row>
    <row r="196" spans="1:46" s="685" customFormat="1" ht="15" customHeight="1">
      <c r="A196" s="1236"/>
      <c r="B196" s="1236"/>
      <c r="C196" s="1236"/>
      <c r="D196" s="1236">
        <v>1</v>
      </c>
      <c r="E196" s="1015"/>
      <c r="F196" s="1008"/>
      <c r="G196" s="1017"/>
      <c r="H196" s="1018"/>
      <c r="I196" s="997"/>
      <c r="J196" s="992"/>
      <c r="K196" s="990"/>
      <c r="L196" s="724" t="str">
        <f>mergeValue(A196) &amp;"."&amp; mergeValue(B196)&amp;"."&amp; mergeValue(C196)&amp;"."&amp; mergeValue(D196)</f>
        <v>1.1.1.1</v>
      </c>
      <c r="M196" s="694" t="s">
        <v>22</v>
      </c>
      <c r="N196" s="1314"/>
      <c r="O196" s="1315"/>
      <c r="P196" s="1315"/>
      <c r="Q196" s="1315"/>
      <c r="R196" s="1315"/>
      <c r="S196" s="1315"/>
      <c r="T196" s="1315"/>
      <c r="U196" s="1315"/>
      <c r="V196" s="1315"/>
      <c r="W196" s="1315"/>
      <c r="X196" s="1315"/>
      <c r="Y196" s="1315"/>
      <c r="Z196" s="1315"/>
      <c r="AA196" s="1315"/>
      <c r="AB196" s="1315"/>
      <c r="AC196" s="1315"/>
      <c r="AD196" s="1315"/>
      <c r="AE196" s="1315"/>
      <c r="AF196" s="1316"/>
      <c r="AG196" s="717" t="s">
        <v>680</v>
      </c>
      <c r="AH196" s="719"/>
      <c r="AI196" s="719"/>
      <c r="AJ196" s="719"/>
      <c r="AK196" s="719"/>
      <c r="AL196" s="719"/>
      <c r="AM196" s="719"/>
      <c r="AN196" s="719"/>
      <c r="AO196" s="719"/>
      <c r="AP196" s="719"/>
      <c r="AQ196" s="719"/>
      <c r="AR196" s="719"/>
    </row>
    <row r="197" spans="1:46" s="685" customFormat="1" ht="17.100000000000001" customHeight="1">
      <c r="A197" s="1236"/>
      <c r="B197" s="1236"/>
      <c r="C197" s="1236"/>
      <c r="D197" s="1236"/>
      <c r="E197" s="1236">
        <v>1</v>
      </c>
      <c r="F197" s="1008"/>
      <c r="G197" s="1017"/>
      <c r="H197" s="1018"/>
      <c r="I197" s="1019"/>
      <c r="J197" s="1009"/>
      <c r="K197" s="1152"/>
      <c r="L197" s="1275" t="str">
        <f>mergeValue(A197) &amp;"."&amp; mergeValue(B197)&amp;"."&amp; mergeValue(C197)&amp;"."&amp; mergeValue(D197)&amp;"."&amp; mergeValue(E197)</f>
        <v>1.1.1.1.1</v>
      </c>
      <c r="M197" s="1276"/>
      <c r="N197" s="1232" t="s">
        <v>85</v>
      </c>
      <c r="O197" s="1270"/>
      <c r="P197" s="1266">
        <v>1</v>
      </c>
      <c r="Q197" s="1295"/>
      <c r="R197" s="1232" t="s">
        <v>85</v>
      </c>
      <c r="S197" s="1270"/>
      <c r="T197" s="1266">
        <v>1</v>
      </c>
      <c r="U197" s="1295"/>
      <c r="V197" s="1232" t="s">
        <v>85</v>
      </c>
      <c r="W197" s="701"/>
      <c r="X197" s="689">
        <v>1</v>
      </c>
      <c r="Y197" s="1096"/>
      <c r="Z197" s="671"/>
      <c r="AA197" s="671"/>
      <c r="AB197" s="1246"/>
      <c r="AC197" s="1232" t="s">
        <v>84</v>
      </c>
      <c r="AD197" s="1246"/>
      <c r="AE197" s="1232" t="s">
        <v>84</v>
      </c>
      <c r="AF197" s="715"/>
      <c r="AG197" s="1263"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36"/>
      <c r="B198" s="1236"/>
      <c r="C198" s="1236"/>
      <c r="D198" s="1236"/>
      <c r="E198" s="1236"/>
      <c r="F198" s="1008"/>
      <c r="G198" s="1017"/>
      <c r="H198" s="1018"/>
      <c r="I198" s="1019"/>
      <c r="J198" s="1009"/>
      <c r="K198" s="1152"/>
      <c r="L198" s="1275"/>
      <c r="M198" s="1276"/>
      <c r="N198" s="1232"/>
      <c r="O198" s="1270"/>
      <c r="P198" s="1266"/>
      <c r="Q198" s="1295"/>
      <c r="R198" s="1232"/>
      <c r="S198" s="1270"/>
      <c r="T198" s="1266"/>
      <c r="U198" s="1295"/>
      <c r="V198" s="1232"/>
      <c r="W198" s="726"/>
      <c r="X198" s="705"/>
      <c r="Y198" s="705"/>
      <c r="Z198" s="707"/>
      <c r="AA198" s="603" t="str">
        <f>AB197 &amp; "-" &amp; AD197</f>
        <v>-</v>
      </c>
      <c r="AB198" s="1231"/>
      <c r="AC198" s="1232"/>
      <c r="AD198" s="1231"/>
      <c r="AE198" s="1232"/>
      <c r="AF198" s="673"/>
      <c r="AG198" s="1264"/>
      <c r="AH198" s="719"/>
      <c r="AI198" s="722"/>
      <c r="AJ198" s="722"/>
      <c r="AK198" s="722"/>
      <c r="AL198" s="722"/>
      <c r="AM198" s="722"/>
      <c r="AN198" s="722"/>
      <c r="AO198" s="719"/>
      <c r="AP198" s="719"/>
      <c r="AQ198" s="719"/>
      <c r="AR198" s="719"/>
    </row>
    <row r="199" spans="1:46" s="685" customFormat="1" ht="17.100000000000001" customHeight="1">
      <c r="A199" s="1236"/>
      <c r="B199" s="1236"/>
      <c r="C199" s="1236"/>
      <c r="D199" s="1236"/>
      <c r="E199" s="1236"/>
      <c r="F199" s="1008"/>
      <c r="G199" s="1017"/>
      <c r="H199" s="1018"/>
      <c r="I199" s="1019"/>
      <c r="J199" s="1009"/>
      <c r="K199" s="1152"/>
      <c r="L199" s="1275"/>
      <c r="M199" s="1276"/>
      <c r="N199" s="1232"/>
      <c r="O199" s="1270"/>
      <c r="P199" s="1266"/>
      <c r="Q199" s="1295"/>
      <c r="R199" s="1232"/>
      <c r="S199" s="602"/>
      <c r="T199" s="698"/>
      <c r="U199" s="705"/>
      <c r="V199" s="706"/>
      <c r="W199" s="706"/>
      <c r="X199" s="706"/>
      <c r="Y199" s="706"/>
      <c r="Z199" s="707"/>
      <c r="AA199" s="707"/>
      <c r="AB199" s="708"/>
      <c r="AC199" s="704"/>
      <c r="AD199" s="704"/>
      <c r="AE199" s="708"/>
      <c r="AF199" s="704"/>
      <c r="AG199" s="1264"/>
      <c r="AH199" s="719"/>
      <c r="AI199" s="722"/>
      <c r="AJ199" s="722"/>
      <c r="AK199" s="722"/>
      <c r="AL199" s="722"/>
      <c r="AM199" s="722"/>
      <c r="AN199" s="722"/>
      <c r="AO199" s="719"/>
      <c r="AP199" s="719"/>
      <c r="AQ199" s="719"/>
      <c r="AR199" s="719"/>
    </row>
    <row r="200" spans="1:46" s="685" customFormat="1" ht="17.100000000000001" customHeight="1">
      <c r="A200" s="1236"/>
      <c r="B200" s="1236"/>
      <c r="C200" s="1236"/>
      <c r="D200" s="1236"/>
      <c r="E200" s="1236"/>
      <c r="F200" s="1008"/>
      <c r="G200" s="1017"/>
      <c r="H200" s="1018"/>
      <c r="I200" s="1019"/>
      <c r="J200" s="1009"/>
      <c r="K200" s="1152"/>
      <c r="L200" s="1275"/>
      <c r="M200" s="1276"/>
      <c r="N200" s="1232"/>
      <c r="O200" s="709"/>
      <c r="P200" s="711"/>
      <c r="Q200" s="710"/>
      <c r="R200" s="706"/>
      <c r="S200" s="706"/>
      <c r="T200" s="706"/>
      <c r="U200" s="706"/>
      <c r="V200" s="706"/>
      <c r="W200" s="706"/>
      <c r="X200" s="706"/>
      <c r="Y200" s="706"/>
      <c r="Z200" s="707"/>
      <c r="AA200" s="707"/>
      <c r="AB200" s="708"/>
      <c r="AC200" s="704"/>
      <c r="AD200" s="704"/>
      <c r="AE200" s="708"/>
      <c r="AF200" s="704"/>
      <c r="AG200" s="1264"/>
      <c r="AH200" s="719"/>
      <c r="AI200" s="722"/>
      <c r="AJ200" s="722"/>
      <c r="AK200" s="722"/>
      <c r="AL200" s="722"/>
      <c r="AM200" s="722"/>
      <c r="AN200" s="722"/>
      <c r="AO200" s="719"/>
      <c r="AP200" s="719"/>
      <c r="AQ200" s="719"/>
      <c r="AR200" s="719"/>
    </row>
    <row r="201" spans="1:46" s="684" customFormat="1" ht="15" customHeight="1">
      <c r="A201" s="1236"/>
      <c r="B201" s="1236"/>
      <c r="C201" s="1236"/>
      <c r="D201" s="1236"/>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5"/>
      <c r="AH201" s="721"/>
      <c r="AI201" s="721"/>
      <c r="AJ201" s="723"/>
      <c r="AK201" s="723"/>
      <c r="AL201" s="723"/>
      <c r="AM201" s="723"/>
      <c r="AN201" s="723"/>
      <c r="AO201" s="721"/>
      <c r="AP201" s="721"/>
      <c r="AQ201" s="721"/>
      <c r="AR201" s="721"/>
    </row>
    <row r="202" spans="1:46" s="684" customFormat="1" ht="15" customHeight="1">
      <c r="A202" s="1236"/>
      <c r="B202" s="1236"/>
      <c r="C202" s="1236"/>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36"/>
      <c r="B203" s="1236"/>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36"/>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8"/>
      <c r="R207" s="157"/>
      <c r="S207" s="157"/>
      <c r="T207" s="157"/>
      <c r="U207" s="1238"/>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8"/>
      <c r="R208" s="157"/>
      <c r="S208" s="157"/>
      <c r="T208" s="157"/>
      <c r="U208" s="1238"/>
      <c r="V208" s="157"/>
      <c r="W208" s="157"/>
      <c r="X208" s="157"/>
      <c r="Y208" s="157"/>
      <c r="Z208" s="157"/>
      <c r="AA208" s="157"/>
      <c r="AB208" s="157"/>
      <c r="AC208" s="157"/>
    </row>
    <row r="209" spans="1:83" ht="15" customHeight="1">
      <c r="G209" s="156"/>
      <c r="H209" s="157"/>
      <c r="I209" s="157"/>
      <c r="J209" s="85"/>
      <c r="K209" s="157"/>
      <c r="L209" s="157"/>
      <c r="M209" s="157"/>
      <c r="N209" s="157"/>
      <c r="O209" s="157"/>
      <c r="Q209" s="1238"/>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20" t="s">
        <v>85</v>
      </c>
      <c r="O211" s="1270"/>
      <c r="P211" s="1266">
        <v>1</v>
      </c>
      <c r="Q211" s="1289"/>
      <c r="R211" s="1232" t="s">
        <v>84</v>
      </c>
      <c r="S211" s="1321"/>
      <c r="T211" s="1312">
        <v>1</v>
      </c>
      <c r="U211" s="1239"/>
      <c r="V211" s="1232"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20"/>
      <c r="O212" s="1270"/>
      <c r="P212" s="1266"/>
      <c r="Q212" s="1289"/>
      <c r="R212" s="1232"/>
      <c r="S212" s="1322"/>
      <c r="T212" s="1313"/>
      <c r="U212" s="1239"/>
      <c r="V212" s="1232"/>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20"/>
      <c r="O213" s="1270"/>
      <c r="P213" s="1266"/>
      <c r="Q213" s="1289"/>
      <c r="R213" s="1232"/>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32"/>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36">
        <v>1</v>
      </c>
      <c r="B220" s="883"/>
      <c r="C220" s="883"/>
      <c r="D220" s="883"/>
      <c r="E220" s="884"/>
      <c r="F220" s="885"/>
      <c r="G220" s="885"/>
      <c r="H220" s="885"/>
      <c r="I220" s="886"/>
      <c r="J220" s="881"/>
      <c r="K220" s="888"/>
      <c r="L220" s="781">
        <f>mergeValue(A220)</f>
        <v>1</v>
      </c>
      <c r="M220" s="641" t="s">
        <v>20</v>
      </c>
      <c r="N220" s="646"/>
      <c r="O220" s="1292"/>
      <c r="P220" s="1293"/>
      <c r="Q220" s="1293"/>
      <c r="R220" s="1293"/>
      <c r="S220" s="1293"/>
      <c r="T220" s="1293"/>
      <c r="U220" s="1293"/>
      <c r="V220" s="1294"/>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36"/>
      <c r="B221" s="1236">
        <v>1</v>
      </c>
      <c r="C221" s="883"/>
      <c r="D221" s="883"/>
      <c r="E221" s="885"/>
      <c r="F221" s="885"/>
      <c r="G221" s="885"/>
      <c r="H221" s="885"/>
      <c r="I221" s="880"/>
      <c r="J221" s="879"/>
      <c r="K221" s="882"/>
      <c r="L221" s="781" t="str">
        <f>mergeValue(A221) &amp;"."&amp; mergeValue(B221)</f>
        <v>1.1</v>
      </c>
      <c r="M221" s="692" t="s">
        <v>16</v>
      </c>
      <c r="N221" s="646"/>
      <c r="O221" s="1292"/>
      <c r="P221" s="1293"/>
      <c r="Q221" s="1293"/>
      <c r="R221" s="1293"/>
      <c r="S221" s="1293"/>
      <c r="T221" s="1293"/>
      <c r="U221" s="1293"/>
      <c r="V221" s="1294"/>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36"/>
      <c r="B222" s="1236"/>
      <c r="C222" s="1236">
        <v>1</v>
      </c>
      <c r="D222" s="883"/>
      <c r="E222" s="885"/>
      <c r="F222" s="885"/>
      <c r="G222" s="885"/>
      <c r="H222" s="885"/>
      <c r="I222" s="887"/>
      <c r="J222" s="879"/>
      <c r="K222" s="882"/>
      <c r="L222" s="781" t="str">
        <f>mergeValue(A222) &amp;"."&amp; mergeValue(B222)&amp;"."&amp; mergeValue(C222)</f>
        <v>1.1.1</v>
      </c>
      <c r="M222" s="693" t="s">
        <v>7</v>
      </c>
      <c r="N222" s="646"/>
      <c r="O222" s="1292"/>
      <c r="P222" s="1293"/>
      <c r="Q222" s="1293"/>
      <c r="R222" s="1293"/>
      <c r="S222" s="1293"/>
      <c r="T222" s="1293"/>
      <c r="U222" s="1293"/>
      <c r="V222" s="1294"/>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36"/>
      <c r="B223" s="1236"/>
      <c r="C223" s="1236"/>
      <c r="D223" s="1236">
        <v>1</v>
      </c>
      <c r="E223" s="885"/>
      <c r="F223" s="885"/>
      <c r="G223" s="885"/>
      <c r="H223" s="885"/>
      <c r="I223" s="887"/>
      <c r="J223" s="879"/>
      <c r="K223" s="882"/>
      <c r="L223" s="781" t="str">
        <f>mergeValue(A223) &amp;"."&amp; mergeValue(B223)&amp;"."&amp; mergeValue(C223)&amp;"."&amp; mergeValue(D223)</f>
        <v>1.1.1.1</v>
      </c>
      <c r="M223" s="694" t="s">
        <v>22</v>
      </c>
      <c r="N223" s="646"/>
      <c r="O223" s="1292"/>
      <c r="P223" s="1293"/>
      <c r="Q223" s="1293"/>
      <c r="R223" s="1293"/>
      <c r="S223" s="1293"/>
      <c r="T223" s="1293"/>
      <c r="U223" s="1293"/>
      <c r="V223" s="1294"/>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36"/>
      <c r="B224" s="1236"/>
      <c r="C224" s="1236"/>
      <c r="D224" s="1236"/>
      <c r="E224" s="1236">
        <v>1</v>
      </c>
      <c r="F224" s="885"/>
      <c r="G224" s="885"/>
      <c r="H224" s="883">
        <v>1</v>
      </c>
      <c r="I224" s="1236">
        <v>1</v>
      </c>
      <c r="J224" s="885"/>
      <c r="K224" s="890"/>
      <c r="L224" s="781" t="str">
        <f>mergeValue(A224) &amp;"."&amp; mergeValue(B224)&amp;"."&amp; mergeValue(C224)&amp;"."&amp; mergeValue(D224)&amp;"."&amp; mergeValue(E224)</f>
        <v>1.1.1.1.1</v>
      </c>
      <c r="M224" s="554" t="s">
        <v>9</v>
      </c>
      <c r="N224" s="646"/>
      <c r="O224" s="1239"/>
      <c r="P224" s="1240"/>
      <c r="Q224" s="1240"/>
      <c r="R224" s="1240"/>
      <c r="S224" s="1240"/>
      <c r="T224" s="1240"/>
      <c r="U224" s="1240"/>
      <c r="V224" s="1241"/>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36"/>
      <c r="B225" s="1236"/>
      <c r="C225" s="1236"/>
      <c r="D225" s="1236"/>
      <c r="E225" s="1236"/>
      <c r="F225" s="1236">
        <v>1</v>
      </c>
      <c r="G225" s="883"/>
      <c r="H225" s="883"/>
      <c r="I225" s="1236"/>
      <c r="J225" s="1236">
        <v>1</v>
      </c>
      <c r="K225" s="891"/>
      <c r="L225" s="781" t="str">
        <f>mergeValue(A225) &amp;"."&amp; mergeValue(B225)&amp;"."&amp; mergeValue(C225)&amp;"."&amp; mergeValue(D225)&amp;"."&amp; mergeValue(E225)&amp;"."&amp; mergeValue(F225)</f>
        <v>1.1.1.1.1.1</v>
      </c>
      <c r="M225" s="555" t="s">
        <v>10</v>
      </c>
      <c r="N225" s="646"/>
      <c r="O225" s="1239"/>
      <c r="P225" s="1240"/>
      <c r="Q225" s="1240"/>
      <c r="R225" s="1240"/>
      <c r="S225" s="1240"/>
      <c r="T225" s="1240"/>
      <c r="U225" s="1240"/>
      <c r="V225" s="1241"/>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36"/>
      <c r="B226" s="1236"/>
      <c r="C226" s="1236"/>
      <c r="D226" s="1236"/>
      <c r="E226" s="1236"/>
      <c r="F226" s="1236"/>
      <c r="G226" s="883">
        <v>1</v>
      </c>
      <c r="H226" s="883"/>
      <c r="I226" s="1236"/>
      <c r="J226" s="1236"/>
      <c r="K226" s="891">
        <v>1</v>
      </c>
      <c r="L226" s="781" t="str">
        <f>mergeValue(A226) &amp;"."&amp; mergeValue(B226)&amp;"."&amp; mergeValue(C226)&amp;"."&amp; mergeValue(D226)&amp;"."&amp; mergeValue(E226)&amp;"."&amp; mergeValue(F226)&amp;"."&amp; mergeValue(G226)</f>
        <v>1.1.1.1.1.1.1</v>
      </c>
      <c r="M226" s="1069"/>
      <c r="N226" s="646"/>
      <c r="O226" s="763"/>
      <c r="P226" s="763"/>
      <c r="Q226" s="763"/>
      <c r="R226" s="1231"/>
      <c r="S226" s="1232" t="s">
        <v>84</v>
      </c>
      <c r="T226" s="1231"/>
      <c r="U226" s="1232" t="s">
        <v>84</v>
      </c>
      <c r="V226" s="763"/>
      <c r="W226" s="1206"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36"/>
      <c r="B227" s="1236"/>
      <c r="C227" s="1236"/>
      <c r="D227" s="1236"/>
      <c r="E227" s="1236"/>
      <c r="F227" s="1236"/>
      <c r="G227" s="883"/>
      <c r="H227" s="883"/>
      <c r="I227" s="1236"/>
      <c r="J227" s="1236"/>
      <c r="K227" s="891"/>
      <c r="L227" s="800"/>
      <c r="M227" s="646"/>
      <c r="N227" s="646"/>
      <c r="O227" s="763"/>
      <c r="P227" s="763"/>
      <c r="Q227" s="769" t="str">
        <f>R226 &amp; "-" &amp; T226</f>
        <v>-</v>
      </c>
      <c r="R227" s="1231"/>
      <c r="S227" s="1232"/>
      <c r="T227" s="1231"/>
      <c r="U227" s="1232"/>
      <c r="V227" s="763"/>
      <c r="W227" s="1206"/>
      <c r="X227" s="808"/>
      <c r="Y227" s="829"/>
      <c r="Z227" s="829" t="str">
        <f t="shared" si="3"/>
        <v/>
      </c>
      <c r="AA227" s="829"/>
      <c r="AB227" s="829"/>
      <c r="AC227" s="829"/>
      <c r="AD227" s="808"/>
      <c r="AE227" s="808"/>
      <c r="AF227" s="808"/>
      <c r="AG227" s="808"/>
      <c r="AH227" s="808"/>
      <c r="AI227" s="808"/>
      <c r="AJ227" s="808"/>
    </row>
    <row r="228" spans="1:36" s="799" customFormat="1" ht="15" customHeight="1">
      <c r="A228" s="1236"/>
      <c r="B228" s="1236"/>
      <c r="C228" s="1236"/>
      <c r="D228" s="1236"/>
      <c r="E228" s="1236"/>
      <c r="F228" s="1236"/>
      <c r="G228" s="885"/>
      <c r="H228" s="883"/>
      <c r="I228" s="1236"/>
      <c r="J228" s="1236"/>
      <c r="K228" s="890"/>
      <c r="L228" s="688"/>
      <c r="M228" s="557" t="s">
        <v>25</v>
      </c>
      <c r="N228" s="765"/>
      <c r="O228" s="765"/>
      <c r="P228" s="765"/>
      <c r="Q228" s="765"/>
      <c r="R228" s="765"/>
      <c r="S228" s="765"/>
      <c r="T228" s="765"/>
      <c r="U228" s="765"/>
      <c r="V228" s="762"/>
      <c r="W228" s="1206"/>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36"/>
      <c r="B229" s="1236"/>
      <c r="C229" s="1236"/>
      <c r="D229" s="1236"/>
      <c r="E229" s="1236"/>
      <c r="F229" s="885"/>
      <c r="G229" s="885"/>
      <c r="H229" s="883"/>
      <c r="I229" s="1236"/>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36"/>
      <c r="B230" s="1236"/>
      <c r="C230" s="1236"/>
      <c r="D230" s="1236"/>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36"/>
      <c r="B231" s="1236"/>
      <c r="C231" s="1236"/>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36"/>
      <c r="B232" s="1236"/>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36"/>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0" customFormat="1" ht="22.5">
      <c r="A238" s="1236">
        <v>1</v>
      </c>
      <c r="B238" s="1015"/>
      <c r="C238" s="1015"/>
      <c r="D238" s="1015"/>
      <c r="E238" s="981"/>
      <c r="F238" s="1026"/>
      <c r="G238" s="1026"/>
      <c r="H238" s="1026"/>
      <c r="I238" s="983"/>
      <c r="J238" s="979"/>
      <c r="K238" s="963"/>
      <c r="L238" s="1030">
        <f>mergeValue(A238)</f>
        <v>1</v>
      </c>
      <c r="M238" s="641" t="s">
        <v>20</v>
      </c>
      <c r="N238" s="646"/>
      <c r="O238" s="1292"/>
      <c r="P238" s="1293"/>
      <c r="Q238" s="1293"/>
      <c r="R238" s="1293"/>
      <c r="S238" s="1293"/>
      <c r="T238" s="1293"/>
      <c r="U238" s="1293"/>
      <c r="V238" s="1294"/>
      <c r="W238" s="630" t="s">
        <v>476</v>
      </c>
      <c r="X238" s="1008"/>
      <c r="Y238" s="829"/>
      <c r="Z238" s="829" t="str">
        <f t="shared" ref="Z238:Z251" si="4">IF(M238="","",M238 )</f>
        <v>Наименование тарифа</v>
      </c>
      <c r="AA238" s="829"/>
      <c r="AB238" s="829"/>
      <c r="AC238" s="829"/>
      <c r="AD238" s="1008"/>
      <c r="AE238" s="1008"/>
      <c r="AF238" s="1008"/>
      <c r="AG238" s="1008"/>
      <c r="AH238" s="1008"/>
      <c r="AI238" s="1008"/>
      <c r="AJ238" s="1008"/>
    </row>
    <row r="239" spans="1:36" s="990" customFormat="1" ht="22.5">
      <c r="A239" s="1236"/>
      <c r="B239" s="1236">
        <v>1</v>
      </c>
      <c r="C239" s="1015"/>
      <c r="D239" s="1015"/>
      <c r="E239" s="1026"/>
      <c r="F239" s="1026"/>
      <c r="G239" s="1026"/>
      <c r="H239" s="1026"/>
      <c r="I239" s="1021"/>
      <c r="J239" s="954"/>
      <c r="K239" s="957"/>
      <c r="L239" s="1030" t="str">
        <f>mergeValue(A239) &amp;"."&amp; mergeValue(B239)</f>
        <v>1.1</v>
      </c>
      <c r="M239" s="692" t="s">
        <v>16</v>
      </c>
      <c r="N239" s="646"/>
      <c r="O239" s="1292"/>
      <c r="P239" s="1293"/>
      <c r="Q239" s="1293"/>
      <c r="R239" s="1293"/>
      <c r="S239" s="1293"/>
      <c r="T239" s="1293"/>
      <c r="U239" s="1293"/>
      <c r="V239" s="1294"/>
      <c r="W239" s="630" t="s">
        <v>477</v>
      </c>
      <c r="X239" s="1008"/>
      <c r="Y239" s="829"/>
      <c r="Z239" s="829" t="str">
        <f t="shared" si="4"/>
        <v>Территория действия тарифа</v>
      </c>
      <c r="AA239" s="829"/>
      <c r="AB239" s="829"/>
      <c r="AC239" s="829"/>
      <c r="AD239" s="1008"/>
      <c r="AE239" s="1008"/>
      <c r="AF239" s="1008"/>
      <c r="AG239" s="1008"/>
      <c r="AH239" s="1008"/>
      <c r="AI239" s="1008"/>
      <c r="AJ239" s="1008"/>
    </row>
    <row r="240" spans="1:36" s="990" customFormat="1" ht="22.5">
      <c r="A240" s="1236"/>
      <c r="B240" s="1236"/>
      <c r="C240" s="1236">
        <v>1</v>
      </c>
      <c r="D240" s="1015"/>
      <c r="E240" s="1026"/>
      <c r="F240" s="1026"/>
      <c r="G240" s="1026"/>
      <c r="H240" s="1026"/>
      <c r="I240" s="962"/>
      <c r="J240" s="954"/>
      <c r="K240" s="957"/>
      <c r="L240" s="1030" t="str">
        <f>mergeValue(A240) &amp;"."&amp; mergeValue(B240)&amp;"."&amp; mergeValue(C240)</f>
        <v>1.1.1</v>
      </c>
      <c r="M240" s="693" t="s">
        <v>7</v>
      </c>
      <c r="N240" s="646"/>
      <c r="O240" s="1292"/>
      <c r="P240" s="1293"/>
      <c r="Q240" s="1293"/>
      <c r="R240" s="1293"/>
      <c r="S240" s="1293"/>
      <c r="T240" s="1293"/>
      <c r="U240" s="1293"/>
      <c r="V240" s="1294"/>
      <c r="W240" s="630" t="s">
        <v>633</v>
      </c>
      <c r="X240" s="1008"/>
      <c r="Y240" s="829"/>
      <c r="Z240" s="829" t="str">
        <f t="shared" si="4"/>
        <v xml:space="preserve">Наименование системы теплоснабжения </v>
      </c>
      <c r="AA240" s="829"/>
      <c r="AB240" s="829"/>
      <c r="AC240" s="829"/>
      <c r="AD240" s="1008"/>
      <c r="AE240" s="1008"/>
      <c r="AF240" s="1008"/>
      <c r="AG240" s="1008"/>
      <c r="AH240" s="1008"/>
      <c r="AI240" s="1008"/>
      <c r="AJ240" s="1008"/>
    </row>
    <row r="241" spans="1:36" s="990" customFormat="1" ht="22.5">
      <c r="A241" s="1236"/>
      <c r="B241" s="1236"/>
      <c r="C241" s="1236"/>
      <c r="D241" s="1236">
        <v>1</v>
      </c>
      <c r="E241" s="1026"/>
      <c r="F241" s="1026"/>
      <c r="G241" s="1026"/>
      <c r="H241" s="1026"/>
      <c r="I241" s="962"/>
      <c r="J241" s="954"/>
      <c r="K241" s="957"/>
      <c r="L241" s="1030" t="str">
        <f>mergeValue(A241) &amp;"."&amp; mergeValue(B241)&amp;"."&amp; mergeValue(C241)&amp;"."&amp; mergeValue(D241)</f>
        <v>1.1.1.1</v>
      </c>
      <c r="M241" s="694" t="s">
        <v>22</v>
      </c>
      <c r="N241" s="646"/>
      <c r="O241" s="1292"/>
      <c r="P241" s="1293"/>
      <c r="Q241" s="1293"/>
      <c r="R241" s="1293"/>
      <c r="S241" s="1293"/>
      <c r="T241" s="1293"/>
      <c r="U241" s="1293"/>
      <c r="V241" s="1294"/>
      <c r="W241" s="630" t="s">
        <v>634</v>
      </c>
      <c r="X241" s="1008"/>
      <c r="Y241" s="829"/>
      <c r="Z241" s="829" t="str">
        <f t="shared" si="4"/>
        <v xml:space="preserve">Источник тепловой энергии  </v>
      </c>
      <c r="AA241" s="829"/>
      <c r="AB241" s="829"/>
      <c r="AC241" s="829"/>
      <c r="AD241" s="1008"/>
      <c r="AE241" s="1008"/>
      <c r="AF241" s="1008"/>
      <c r="AG241" s="1008"/>
      <c r="AH241" s="1008"/>
      <c r="AI241" s="1008"/>
      <c r="AJ241" s="1008"/>
    </row>
    <row r="242" spans="1:36" s="990" customFormat="1" ht="101.25">
      <c r="A242" s="1236"/>
      <c r="B242" s="1236"/>
      <c r="C242" s="1236"/>
      <c r="D242" s="1236"/>
      <c r="E242" s="1236">
        <v>1</v>
      </c>
      <c r="F242" s="1026"/>
      <c r="G242" s="1026"/>
      <c r="H242" s="1015">
        <v>1</v>
      </c>
      <c r="I242" s="1236">
        <v>1</v>
      </c>
      <c r="J242" s="1026"/>
      <c r="K242" s="965"/>
      <c r="L242" s="1030" t="str">
        <f>mergeValue(A242) &amp;"."&amp; mergeValue(B242)&amp;"."&amp; mergeValue(C242)&amp;"."&amp; mergeValue(D242)&amp;"."&amp; mergeValue(E242)</f>
        <v>1.1.1.1.1</v>
      </c>
      <c r="M242" s="554" t="s">
        <v>9</v>
      </c>
      <c r="N242" s="646"/>
      <c r="O242" s="1239"/>
      <c r="P242" s="1240"/>
      <c r="Q242" s="1240"/>
      <c r="R242" s="1240"/>
      <c r="S242" s="1240"/>
      <c r="T242" s="1240"/>
      <c r="U242" s="1240"/>
      <c r="V242" s="1241"/>
      <c r="W242" s="630" t="s">
        <v>638</v>
      </c>
      <c r="X242" s="1008"/>
      <c r="Y242" s="829"/>
      <c r="Z242" s="829" t="str">
        <f t="shared" si="4"/>
        <v>Схема подключения теплопотребляющей установки к коллектору источника тепловой энергии</v>
      </c>
      <c r="AA242" s="829"/>
      <c r="AB242" s="829"/>
      <c r="AC242" s="829"/>
      <c r="AD242" s="1008"/>
      <c r="AE242" s="1008"/>
      <c r="AF242" s="1008"/>
      <c r="AG242" s="1008"/>
      <c r="AH242" s="1008"/>
      <c r="AI242" s="1008"/>
      <c r="AJ242" s="1008"/>
    </row>
    <row r="243" spans="1:36" s="990" customFormat="1" ht="90">
      <c r="A243" s="1236"/>
      <c r="B243" s="1236"/>
      <c r="C243" s="1236"/>
      <c r="D243" s="1236"/>
      <c r="E243" s="1236"/>
      <c r="F243" s="1236">
        <v>1</v>
      </c>
      <c r="G243" s="1015"/>
      <c r="H243" s="1015"/>
      <c r="I243" s="1236"/>
      <c r="J243" s="1236">
        <v>1</v>
      </c>
      <c r="K243" s="966"/>
      <c r="L243" s="1030" t="str">
        <f>mergeValue(A243) &amp;"."&amp; mergeValue(B243)&amp;"."&amp; mergeValue(C243)&amp;"."&amp; mergeValue(D243)&amp;"."&amp; mergeValue(E243)&amp;"."&amp; mergeValue(F243)</f>
        <v>1.1.1.1.1.1</v>
      </c>
      <c r="M243" s="555" t="s">
        <v>10</v>
      </c>
      <c r="N243" s="646"/>
      <c r="O243" s="1239"/>
      <c r="P243" s="1240"/>
      <c r="Q243" s="1240"/>
      <c r="R243" s="1240"/>
      <c r="S243" s="1240"/>
      <c r="T243" s="1240"/>
      <c r="U243" s="1240"/>
      <c r="V243" s="1241"/>
      <c r="W243" s="630" t="s">
        <v>636</v>
      </c>
      <c r="X243" s="1008"/>
      <c r="Y243" s="829"/>
      <c r="Z243" s="829" t="str">
        <f t="shared" si="4"/>
        <v>Группа потребителей</v>
      </c>
      <c r="AA243" s="829"/>
      <c r="AB243" s="829"/>
      <c r="AC243" s="829"/>
      <c r="AD243" s="1008"/>
      <c r="AE243" s="1008"/>
      <c r="AF243" s="1008"/>
      <c r="AG243" s="1008"/>
      <c r="AH243" s="1008"/>
      <c r="AI243" s="1008"/>
      <c r="AJ243" s="1008"/>
    </row>
    <row r="244" spans="1:36" s="990" customFormat="1" ht="189" customHeight="1">
      <c r="A244" s="1236"/>
      <c r="B244" s="1236"/>
      <c r="C244" s="1236"/>
      <c r="D244" s="1236"/>
      <c r="E244" s="1236"/>
      <c r="F244" s="1236"/>
      <c r="G244" s="1015">
        <v>1</v>
      </c>
      <c r="H244" s="1015"/>
      <c r="I244" s="1236"/>
      <c r="J244" s="1236"/>
      <c r="K244" s="966">
        <v>1</v>
      </c>
      <c r="L244" s="1030" t="str">
        <f>mergeValue(A244) &amp;"."&amp; mergeValue(B244)&amp;"."&amp; mergeValue(C244)&amp;"."&amp; mergeValue(D244)&amp;"."&amp; mergeValue(E244)&amp;"."&amp; mergeValue(F244)&amp;"."&amp; mergeValue(G244)</f>
        <v>1.1.1.1.1.1.1</v>
      </c>
      <c r="M244" s="1069"/>
      <c r="N244" s="646"/>
      <c r="O244" s="763"/>
      <c r="P244" s="763"/>
      <c r="Q244" s="1094"/>
      <c r="R244" s="1231"/>
      <c r="S244" s="1232" t="s">
        <v>84</v>
      </c>
      <c r="T244" s="1231"/>
      <c r="U244" s="1232" t="s">
        <v>84</v>
      </c>
      <c r="V244" s="763"/>
      <c r="W244" s="1207" t="s">
        <v>655</v>
      </c>
      <c r="X244" s="1008" t="str">
        <f>strCheckDate(O245:V245)</f>
        <v/>
      </c>
      <c r="Y244" s="829"/>
      <c r="Z244" s="829" t="str">
        <f t="shared" si="4"/>
        <v/>
      </c>
      <c r="AA244" s="829"/>
      <c r="AB244" s="829"/>
      <c r="AC244" s="829"/>
      <c r="AD244" s="1008"/>
      <c r="AE244" s="1008"/>
      <c r="AF244" s="1008"/>
      <c r="AG244" s="1008"/>
      <c r="AH244" s="1008"/>
      <c r="AI244" s="1008"/>
      <c r="AJ244" s="1008"/>
    </row>
    <row r="245" spans="1:36" s="990" customFormat="1" ht="11.25" hidden="1" customHeight="1">
      <c r="A245" s="1236"/>
      <c r="B245" s="1236"/>
      <c r="C245" s="1236"/>
      <c r="D245" s="1236"/>
      <c r="E245" s="1236"/>
      <c r="F245" s="1236"/>
      <c r="G245" s="1015"/>
      <c r="H245" s="1015"/>
      <c r="I245" s="1236"/>
      <c r="J245" s="1236"/>
      <c r="K245" s="966"/>
      <c r="L245" s="800"/>
      <c r="M245" s="646"/>
      <c r="N245" s="646"/>
      <c r="O245" s="763"/>
      <c r="P245" s="763"/>
      <c r="Q245" s="769" t="str">
        <f>R244 &amp; "-" &amp; T244</f>
        <v>-</v>
      </c>
      <c r="R245" s="1231"/>
      <c r="S245" s="1232"/>
      <c r="T245" s="1231"/>
      <c r="U245" s="1232"/>
      <c r="V245" s="763"/>
      <c r="W245" s="1208"/>
      <c r="X245" s="1008"/>
      <c r="Y245" s="829"/>
      <c r="Z245" s="829" t="str">
        <f t="shared" si="4"/>
        <v/>
      </c>
      <c r="AA245" s="829"/>
      <c r="AB245" s="829"/>
      <c r="AC245" s="829"/>
      <c r="AD245" s="1008"/>
      <c r="AE245" s="1008"/>
      <c r="AF245" s="1008"/>
      <c r="AG245" s="1008"/>
      <c r="AH245" s="1008"/>
      <c r="AI245" s="1008"/>
      <c r="AJ245" s="1008"/>
    </row>
    <row r="246" spans="1:36" s="990" customFormat="1" ht="15" customHeight="1">
      <c r="A246" s="1236"/>
      <c r="B246" s="1236"/>
      <c r="C246" s="1236"/>
      <c r="D246" s="1236"/>
      <c r="E246" s="1236"/>
      <c r="F246" s="1236"/>
      <c r="G246" s="1026"/>
      <c r="H246" s="1015"/>
      <c r="I246" s="1236"/>
      <c r="J246" s="1236"/>
      <c r="K246" s="965"/>
      <c r="L246" s="688"/>
      <c r="M246" s="557" t="s">
        <v>25</v>
      </c>
      <c r="N246" s="1006"/>
      <c r="O246" s="1006"/>
      <c r="P246" s="1006"/>
      <c r="Q246" s="1006"/>
      <c r="R246" s="1006"/>
      <c r="S246" s="1006"/>
      <c r="T246" s="1006"/>
      <c r="U246" s="1006"/>
      <c r="V246" s="762"/>
      <c r="W246" s="1209"/>
      <c r="X246" s="1008"/>
      <c r="Y246" s="829"/>
      <c r="Z246" s="829" t="str">
        <f t="shared" si="4"/>
        <v>Добавить вид теплоносителя (параметры теплоносителя)</v>
      </c>
      <c r="AA246" s="829"/>
      <c r="AB246" s="829"/>
      <c r="AC246" s="829"/>
      <c r="AD246" s="1008"/>
      <c r="AE246" s="1008"/>
      <c r="AF246" s="1008"/>
      <c r="AG246" s="1008"/>
      <c r="AH246" s="1008"/>
      <c r="AI246" s="1008"/>
      <c r="AJ246" s="1008"/>
    </row>
    <row r="247" spans="1:36" s="990" customFormat="1" ht="15" customHeight="1">
      <c r="A247" s="1236"/>
      <c r="B247" s="1236"/>
      <c r="C247" s="1236"/>
      <c r="D247" s="1236"/>
      <c r="E247" s="1236"/>
      <c r="F247" s="1026"/>
      <c r="G247" s="1026"/>
      <c r="H247" s="1015"/>
      <c r="I247" s="1236"/>
      <c r="J247" s="1026"/>
      <c r="K247" s="965"/>
      <c r="L247" s="688"/>
      <c r="M247" s="556" t="s">
        <v>11</v>
      </c>
      <c r="N247" s="1006"/>
      <c r="O247" s="1006"/>
      <c r="P247" s="1006"/>
      <c r="Q247" s="1006"/>
      <c r="R247" s="1006"/>
      <c r="S247" s="1006"/>
      <c r="T247" s="1006"/>
      <c r="U247" s="1005"/>
      <c r="V247" s="1006"/>
      <c r="W247" s="665"/>
      <c r="X247" s="1008"/>
      <c r="Y247" s="829"/>
      <c r="Z247" s="829" t="str">
        <f t="shared" si="4"/>
        <v>Добавить группу потребителей</v>
      </c>
      <c r="AA247" s="829"/>
      <c r="AB247" s="829"/>
      <c r="AC247" s="829"/>
      <c r="AD247" s="1008"/>
      <c r="AE247" s="1008"/>
      <c r="AF247" s="1008"/>
      <c r="AG247" s="1008"/>
      <c r="AH247" s="1008"/>
      <c r="AI247" s="1008"/>
      <c r="AJ247" s="1008"/>
    </row>
    <row r="248" spans="1:36" s="990" customFormat="1" ht="15" customHeight="1">
      <c r="A248" s="1236"/>
      <c r="B248" s="1236"/>
      <c r="C248" s="1236"/>
      <c r="D248" s="1236"/>
      <c r="E248" s="964"/>
      <c r="F248" s="1026"/>
      <c r="G248" s="1026"/>
      <c r="H248" s="1026"/>
      <c r="I248" s="979"/>
      <c r="J248" s="994"/>
      <c r="K248" s="963"/>
      <c r="L248" s="688"/>
      <c r="M248" s="1001" t="s">
        <v>12</v>
      </c>
      <c r="N248" s="1006"/>
      <c r="O248" s="1006"/>
      <c r="P248" s="1006"/>
      <c r="Q248" s="1006"/>
      <c r="R248" s="1006"/>
      <c r="S248" s="1006"/>
      <c r="T248" s="1006"/>
      <c r="U248" s="1005"/>
      <c r="V248" s="1006"/>
      <c r="W248" s="665"/>
      <c r="X248" s="1008"/>
      <c r="Y248" s="829"/>
      <c r="Z248" s="829" t="str">
        <f t="shared" si="4"/>
        <v>Добавить схему подключения</v>
      </c>
      <c r="AA248" s="829"/>
      <c r="AB248" s="829"/>
      <c r="AC248" s="829"/>
      <c r="AD248" s="1008"/>
      <c r="AE248" s="1008"/>
      <c r="AF248" s="1008"/>
      <c r="AG248" s="1008"/>
      <c r="AH248" s="1008"/>
      <c r="AI248" s="1008"/>
      <c r="AJ248" s="1008"/>
    </row>
    <row r="249" spans="1:36" s="990" customFormat="1" ht="15" customHeight="1">
      <c r="A249" s="1236"/>
      <c r="B249" s="1236"/>
      <c r="C249" s="1236"/>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665"/>
      <c r="X249" s="1008"/>
      <c r="Y249" s="829"/>
      <c r="Z249" s="829" t="str">
        <f t="shared" si="4"/>
        <v>Добавить источник тепловой энергии</v>
      </c>
      <c r="AA249" s="829"/>
      <c r="AB249" s="829"/>
      <c r="AC249" s="829"/>
      <c r="AD249" s="1008"/>
      <c r="AE249" s="1008"/>
      <c r="AF249" s="1008"/>
      <c r="AG249" s="1008"/>
      <c r="AH249" s="1008"/>
      <c r="AI249" s="1008"/>
      <c r="AJ249" s="1008"/>
    </row>
    <row r="250" spans="1:36" s="990" customFormat="1" ht="15" customHeight="1">
      <c r="A250" s="1236"/>
      <c r="B250" s="1236"/>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665"/>
      <c r="X250" s="1008"/>
      <c r="Y250" s="829"/>
      <c r="Z250" s="829" t="str">
        <f t="shared" si="4"/>
        <v>Добавить наименование системы теплоснабжения</v>
      </c>
      <c r="AA250" s="829"/>
      <c r="AB250" s="829"/>
      <c r="AC250" s="829"/>
      <c r="AD250" s="1008"/>
      <c r="AE250" s="1008"/>
      <c r="AF250" s="1008"/>
      <c r="AG250" s="1008"/>
      <c r="AH250" s="1008"/>
      <c r="AI250" s="1008"/>
      <c r="AJ250" s="1008"/>
    </row>
    <row r="251" spans="1:36" s="990" customFormat="1" ht="15" customHeight="1">
      <c r="A251" s="1236"/>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665"/>
      <c r="X251" s="1008"/>
      <c r="Y251" s="829"/>
      <c r="Z251" s="829" t="str">
        <f t="shared" si="4"/>
        <v>Добавить территорию действия тарифа</v>
      </c>
      <c r="AA251" s="829"/>
      <c r="AB251" s="829"/>
      <c r="AC251" s="829"/>
      <c r="AD251" s="1008"/>
      <c r="AE251" s="1008"/>
      <c r="AF251" s="1008"/>
      <c r="AG251" s="1008"/>
      <c r="AH251" s="1008"/>
      <c r="AI251" s="1008"/>
      <c r="AJ251" s="1008"/>
    </row>
    <row r="252" spans="1:36"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36" s="597" customFormat="1" ht="15" customHeight="1">
      <c r="A253" s="596"/>
      <c r="B253" s="596"/>
      <c r="C253" s="596"/>
      <c r="D253" s="596"/>
      <c r="E253" s="596"/>
      <c r="F253" s="596"/>
      <c r="G253" s="595"/>
      <c r="H253" s="596"/>
      <c r="I253" s="406"/>
      <c r="J253" s="682"/>
      <c r="K253" s="406"/>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6"/>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7"/>
      <c r="E296" s="357"/>
      <c r="F296" s="357"/>
      <c r="G296" s="357"/>
      <c r="H296" s="357"/>
      <c r="I296" s="357"/>
      <c r="J296" s="357"/>
      <c r="K296" s="357"/>
      <c r="L296" s="357"/>
      <c r="U296" s="262"/>
    </row>
    <row r="297" spans="1:83" s="265" customFormat="1" ht="15" customHeight="1">
      <c r="A297" s="89"/>
      <c r="B297" s="186" t="s">
        <v>405</v>
      </c>
      <c r="C297" s="1324"/>
      <c r="D297" s="1153">
        <v>1</v>
      </c>
      <c r="E297" s="1238"/>
      <c r="F297" s="351"/>
      <c r="G297" s="188">
        <v>0</v>
      </c>
      <c r="H297" s="356"/>
      <c r="I297" s="250"/>
      <c r="J297" s="393"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4"/>
      <c r="D298" s="1153"/>
      <c r="E298" s="1238"/>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7"/>
      <c r="G301" s="357"/>
      <c r="H301" s="357"/>
      <c r="I301" s="357"/>
      <c r="J301" s="357"/>
      <c r="K301" s="357"/>
      <c r="L301" s="357"/>
      <c r="Q301" s="268"/>
      <c r="U301" s="262"/>
    </row>
    <row r="302" spans="1:83" s="265" customFormat="1" ht="15" customHeight="1">
      <c r="A302" s="89"/>
      <c r="B302" s="186" t="s">
        <v>405</v>
      </c>
      <c r="C302" s="1325"/>
      <c r="D302" s="249"/>
      <c r="E302" s="454"/>
      <c r="F302" s="1326"/>
      <c r="G302" s="1153">
        <v>0</v>
      </c>
      <c r="H302" s="1323"/>
      <c r="I302" s="250"/>
      <c r="J302" s="393"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5"/>
      <c r="D303" s="249"/>
      <c r="E303" s="454"/>
      <c r="F303" s="1326"/>
      <c r="G303" s="1153"/>
      <c r="H303" s="1323"/>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7"/>
      <c r="D307" s="261"/>
      <c r="E307" s="455"/>
      <c r="F307" s="261"/>
      <c r="G307" s="261"/>
      <c r="H307" s="261"/>
      <c r="I307" s="221"/>
      <c r="J307" s="188">
        <v>0</v>
      </c>
      <c r="K307" s="396"/>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2"/>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2"/>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5">
        <v>1</v>
      </c>
      <c r="B337" s="214"/>
      <c r="C337" s="214"/>
      <c r="D337" s="214"/>
      <c r="F337" s="333" t="str">
        <f>"2." &amp;mergeValue(A337)</f>
        <v>2.1</v>
      </c>
      <c r="G337" s="415" t="s">
        <v>494</v>
      </c>
      <c r="H337" s="316"/>
      <c r="I337" s="196" t="s">
        <v>590</v>
      </c>
      <c r="J337" s="332"/>
      <c r="K337" s="214"/>
      <c r="L337" s="214"/>
      <c r="M337" s="214"/>
      <c r="N337" s="214"/>
      <c r="O337" s="214"/>
      <c r="P337" s="214"/>
      <c r="Q337" s="214"/>
      <c r="R337" s="214"/>
      <c r="S337" s="214"/>
      <c r="T337" s="214"/>
    </row>
    <row r="338" spans="1:20" s="190" customFormat="1" ht="90">
      <c r="A338" s="1205"/>
      <c r="B338" s="214"/>
      <c r="C338" s="214"/>
      <c r="D338" s="214"/>
      <c r="F338" s="333" t="str">
        <f>"3." &amp;mergeValue(A338)</f>
        <v>3.1</v>
      </c>
      <c r="G338" s="415" t="s">
        <v>495</v>
      </c>
      <c r="H338" s="316"/>
      <c r="I338" s="196" t="s">
        <v>588</v>
      </c>
      <c r="J338" s="332"/>
      <c r="K338" s="214"/>
      <c r="L338" s="214"/>
      <c r="M338" s="214"/>
      <c r="N338" s="214"/>
      <c r="O338" s="214"/>
      <c r="P338" s="214"/>
      <c r="Q338" s="214"/>
      <c r="R338" s="214"/>
      <c r="S338" s="214"/>
      <c r="T338" s="214"/>
    </row>
    <row r="339" spans="1:20" s="190" customFormat="1" ht="45">
      <c r="A339" s="1205"/>
      <c r="B339" s="214"/>
      <c r="C339" s="214"/>
      <c r="D339" s="214"/>
      <c r="F339" s="333" t="str">
        <f>"4."&amp;mergeValue(A339)</f>
        <v>4.1</v>
      </c>
      <c r="G339" s="415" t="s">
        <v>496</v>
      </c>
      <c r="H339" s="317" t="s">
        <v>458</v>
      </c>
      <c r="I339" s="196"/>
      <c r="J339" s="332"/>
      <c r="K339" s="214"/>
      <c r="L339" s="214"/>
      <c r="M339" s="214"/>
      <c r="N339" s="214"/>
      <c r="O339" s="214"/>
      <c r="P339" s="214"/>
      <c r="Q339" s="214"/>
      <c r="R339" s="214"/>
      <c r="S339" s="214"/>
      <c r="T339" s="214"/>
    </row>
    <row r="340" spans="1:20" s="190" customFormat="1" ht="101.25">
      <c r="A340" s="1205"/>
      <c r="B340" s="1205">
        <v>1</v>
      </c>
      <c r="C340" s="340"/>
      <c r="D340" s="340"/>
      <c r="F340" s="333" t="str">
        <f>"4."&amp;mergeValue(A340) &amp;"."&amp;mergeValue(B340)</f>
        <v>4.1.1</v>
      </c>
      <c r="G340" s="323" t="s">
        <v>592</v>
      </c>
      <c r="H340" s="316" t="str">
        <f>IF(region_name="","",region_name)</f>
        <v>Ростовская область</v>
      </c>
      <c r="I340" s="196" t="s">
        <v>499</v>
      </c>
      <c r="J340" s="332"/>
      <c r="K340" s="214"/>
      <c r="L340" s="214"/>
      <c r="M340" s="214"/>
      <c r="N340" s="214"/>
      <c r="O340" s="214"/>
      <c r="P340" s="214"/>
      <c r="Q340" s="214"/>
      <c r="R340" s="214"/>
      <c r="S340" s="214"/>
      <c r="T340" s="214"/>
    </row>
    <row r="341" spans="1:20" s="190" customFormat="1" ht="191.25">
      <c r="A341" s="1205"/>
      <c r="B341" s="1205"/>
      <c r="C341" s="1205">
        <v>1</v>
      </c>
      <c r="D341" s="340"/>
      <c r="F341" s="333" t="str">
        <f>"4."&amp;mergeValue(A341) &amp;"."&amp;mergeValue(B341)&amp;"."&amp;mergeValue(C341)</f>
        <v>4.1.1.1</v>
      </c>
      <c r="G341" s="339" t="s">
        <v>497</v>
      </c>
      <c r="H341" s="316"/>
      <c r="I341" s="196" t="s">
        <v>500</v>
      </c>
      <c r="J341" s="332"/>
      <c r="K341" s="214"/>
      <c r="L341" s="214"/>
      <c r="M341" s="214"/>
      <c r="N341" s="214"/>
      <c r="O341" s="214"/>
      <c r="P341" s="214"/>
      <c r="Q341" s="214"/>
      <c r="R341" s="214"/>
      <c r="S341" s="214"/>
      <c r="T341" s="214"/>
    </row>
    <row r="342" spans="1:20" s="190" customFormat="1" ht="33.75" customHeight="1">
      <c r="A342" s="1205"/>
      <c r="B342" s="1205"/>
      <c r="C342" s="1205"/>
      <c r="D342" s="340">
        <v>1</v>
      </c>
      <c r="F342" s="333" t="str">
        <f>"4."&amp;mergeValue(A342) &amp;"."&amp;mergeValue(B342)&amp;"."&amp;mergeValue(C342)&amp;"."&amp;mergeValue(D342)</f>
        <v>4.1.1.1.1</v>
      </c>
      <c r="G342" s="418" t="s">
        <v>498</v>
      </c>
      <c r="H342" s="316"/>
      <c r="I342" s="1206" t="s">
        <v>591</v>
      </c>
      <c r="J342" s="332"/>
      <c r="K342" s="214"/>
      <c r="L342" s="214"/>
      <c r="M342" s="214"/>
      <c r="N342" s="214"/>
      <c r="O342" s="214"/>
      <c r="P342" s="214"/>
      <c r="Q342" s="214"/>
      <c r="R342" s="214"/>
      <c r="S342" s="214"/>
      <c r="T342" s="214"/>
    </row>
    <row r="343" spans="1:20" s="190" customFormat="1" ht="18.75">
      <c r="A343" s="1205"/>
      <c r="B343" s="1205"/>
      <c r="C343" s="1205"/>
      <c r="D343" s="340"/>
      <c r="F343" s="422"/>
      <c r="G343" s="423" t="s">
        <v>4</v>
      </c>
      <c r="H343" s="424"/>
      <c r="I343" s="1206"/>
      <c r="J343" s="332"/>
      <c r="K343" s="214"/>
      <c r="L343" s="214"/>
      <c r="M343" s="214"/>
      <c r="N343" s="214"/>
      <c r="O343" s="214"/>
      <c r="P343" s="214"/>
      <c r="Q343" s="214"/>
      <c r="R343" s="214"/>
      <c r="S343" s="214"/>
      <c r="T343" s="214"/>
    </row>
    <row r="344" spans="1:20" s="190" customFormat="1" ht="18.75">
      <c r="A344" s="1205"/>
      <c r="B344" s="1205"/>
      <c r="C344" s="340"/>
      <c r="D344" s="340"/>
      <c r="F344" s="336"/>
      <c r="G344" s="149" t="s">
        <v>403</v>
      </c>
      <c r="H344" s="337"/>
      <c r="I344" s="338"/>
      <c r="J344" s="332"/>
      <c r="K344" s="214"/>
      <c r="L344" s="214"/>
      <c r="M344" s="214"/>
      <c r="N344" s="214"/>
      <c r="O344" s="214"/>
      <c r="P344" s="214"/>
      <c r="Q344" s="214"/>
      <c r="R344" s="214"/>
      <c r="S344" s="214"/>
      <c r="T344" s="214"/>
    </row>
    <row r="345" spans="1:20" s="190" customFormat="1" ht="18.75">
      <c r="A345" s="1205"/>
      <c r="B345" s="214"/>
      <c r="C345" s="214"/>
      <c r="D345" s="214"/>
      <c r="F345" s="336"/>
      <c r="G345" s="155" t="s">
        <v>506</v>
      </c>
      <c r="H345" s="337"/>
      <c r="I345" s="338"/>
      <c r="J345" s="332"/>
      <c r="K345" s="214"/>
      <c r="L345" s="214"/>
      <c r="M345" s="214"/>
      <c r="N345" s="214"/>
      <c r="O345" s="214"/>
      <c r="P345" s="214"/>
      <c r="Q345" s="214"/>
      <c r="R345" s="214"/>
      <c r="S345" s="214"/>
      <c r="T345" s="214"/>
    </row>
    <row r="346" spans="1:20" s="190" customFormat="1" ht="18.75">
      <c r="A346" s="214"/>
      <c r="B346" s="214"/>
      <c r="C346" s="214"/>
      <c r="D346" s="214"/>
      <c r="F346" s="336"/>
      <c r="G346" s="165" t="s">
        <v>505</v>
      </c>
      <c r="H346" s="337"/>
      <c r="I346" s="338"/>
      <c r="J346" s="332"/>
      <c r="K346" s="214"/>
      <c r="L346" s="214"/>
      <c r="M346" s="214"/>
      <c r="N346" s="214"/>
      <c r="O346" s="214"/>
      <c r="P346" s="214"/>
      <c r="Q346" s="214"/>
      <c r="R346" s="214"/>
      <c r="S346" s="214"/>
      <c r="T346" s="214"/>
    </row>
  </sheetData>
  <sheetProtection formatColumns="0" formatRows="0"/>
  <dataConsolidate/>
  <mergeCells count="302">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AY131:AY133"/>
    <mergeCell ref="Y109:Y111"/>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W149:W151"/>
    <mergeCell ref="O180:W180"/>
    <mergeCell ref="O181:W181"/>
    <mergeCell ref="AT131:AT132"/>
    <mergeCell ref="AU131:AU132"/>
    <mergeCell ref="AV131:AV132"/>
    <mergeCell ref="AW131:AW132"/>
    <mergeCell ref="O125:AX125"/>
    <mergeCell ref="O126:AX126"/>
    <mergeCell ref="O127:AX127"/>
    <mergeCell ref="O128:AX128"/>
    <mergeCell ref="O129:AX129"/>
    <mergeCell ref="O130:AX130"/>
    <mergeCell ref="AM131:AM132"/>
    <mergeCell ref="AN131:AN132"/>
    <mergeCell ref="AO131:AO132"/>
    <mergeCell ref="AP131:AP132"/>
    <mergeCell ref="AF131:AF132"/>
    <mergeCell ref="AG131:AG132"/>
    <mergeCell ref="AH131:AH132"/>
    <mergeCell ref="AI131:AI132"/>
    <mergeCell ref="Y131:Y132"/>
    <mergeCell ref="Z131:Z132"/>
    <mergeCell ref="AA131:AA132"/>
    <mergeCell ref="AB131:AB13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XG125:WXG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KU125:KU131 UQ125:UQ131 AEM125:AEM131 AOI125:AOI131 AYE125:AYE131 BIA125:BIA131 BRW125:BRW131 CBS125:CBS131 CLO125:CLO131 CVK125:CVK131 DFG125:DFG131 DPC125:DPC131 DYY125:DYY131 EIU125:EIU131 ESQ125:ESQ131 FCM125:FCM131 FMI125:FMI131 FWE125:FWE131 GGA125:GGA131 GPW125:GPW131 GZS125:GZS131 HJO125:HJO131 HTK125:HTK131 IDG125:IDG131 INC125:INC131 IWY125:IWY131 JGU125:JGU131 JQQ125:JQQ131 KAM125:KAM131 KKI125:KKI131 KUE125:KUE131 LEA125:LEA131 LNW125:LNW131 LXS125:LXS131 MHO125:MHO131 MRK125:MRK131 NBG125:NBG131 NLC125:NLC131 NUY125:NUY131 OEU125:OEU131 OOQ125:OOQ131 OYM125:OYM131 PII125:PII131 PSE125:PSE131 QCA125:QCA131 QLW125:QLW131 QVS125:QVS131 RFO125:RFO131 RPK125:RPK131 RZG125:RZG131 SJC125:SJC131 SSY125:SSY131 TCU125:TCU131 TMQ125:TMQ131 TWM125:TWM131 UGI125:UGI131 UQE125:UQE131 VAA125:VAA131 VJW125:VJW131 VTS125:VTS131 WDO125:WDO131 WNK125:WNK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131 V131 AC131 AJ131 AQ13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NI131 WWC91:WWC92 WXE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KQ131:KQ132 UM131:UM132 AEI131:AEI132 AOE131:AOE132 AYA131:AYA132 BHW131:BHW132 BRS131:BRS132 CBO131:CBO132 CLK131:CLK132 CVG131:CVG132 DFC131:DFC132 DOY131:DOY132 DYU131:DYU132 EIQ131:EIQ132 ESM131:ESM132 FCI131:FCI132 FME131:FME132 FWA131:FWA132 GFW131:GFW132 GPS131:GPS132 GZO131:GZO132 HJK131:HJK132 HTG131:HTG132 IDC131:IDC132 IMY131:IMY132 IWU131:IWU132 JGQ131:JGQ132 JQM131:JQM132 KAI131:KAI132 KKE131:KKE132 KUA131:KUA132 LDW131:LDW132 LNS131:LNS132 LXO131:LXO132 MHK131:MHK132 MRG131:MRG132 NBC131:NBC132 NKY131:NKY132 NUU131:NUU132 OEQ131:OEQ132 OOM131:OOM132 OYI131:OYI132 PIE131:PIE132 PSA131:PSA132 QBW131:QBW132 QLS131:QLS132 QVO131:QVO132 RFK131:RFK132 RPG131:RPG132 RZC131:RZC132 SIY131:SIY132 SSU131:SSU132 TCQ131:TCQ132 TMM131:TMM132 TWI131:TWI132 UGE131:UGE132 UQA131:UQA132 UZW131:UZW132 VJS131:VJS132 VTO131:VTO132 WDK131:WDK132 WNG131:WNG132 WXC131:WXC132 KS131 UO131 AEK131 AOG131 AYC131 BHY131 BRU131 CBQ131 CLM131 CVI131 DFE131 DPA131 DYW131 EIS131 ESO131 FCK131 FMG131 FWC131 GFY131 GPU131 GZQ131 HJM131 HTI131 IDE131 INA131 IWW131 JGS131 JQO131 KAK131 KKG131 KUC131 LDY131 LNU131 LXQ131 MHM131 MRI131 NBE131 NLA131 NUW131 OES131 OOO131 OYK131 PIG131 PSC131 QBY131 QLU131 QVQ131 RFM131 RPI131 RZE131 SJA131 SSW131 TCS131 TMO131 TWK131 UGG131 UQC131 UZY131 VJU131 VTQ131 WDM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U131 Z131:Z132 AB131 AG131:AG132 AI131 AN131:AN132 AP131 AU131:AU132 AW1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NH131:WNH132 WXD131:WXD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KP131:KP132 UL131:UL132 AEH131:AEH132 AOD131:AOD132 AXZ131:AXZ132 BHV131:BHV132 BRR131:BRR132 CBN131:CBN132 CLJ131:CLJ132 CVF131:CVF132 DFB131:DFB132 DOX131:DOX132 DYT131:DYT132 EIP131:EIP132 ESL131:ESL132 FCH131:FCH132 FMD131:FMD132 FVZ131:FVZ132 GFV131:GFV132 GPR131:GPR132 GZN131:GZN132 HJJ131:HJJ132 HTF131:HTF132 IDB131:IDB132 IMX131:IMX132 IWT131:IWT132 JGP131:JGP132 JQL131:JQL132 KAH131:KAH132 KKD131:KKD132 KTZ131:KTZ132 LDV131:LDV132 LNR131:LNR132 LXN131:LXN132 MHJ131:MHJ132 MRF131:MRF132 NBB131:NBB132 NKX131:NKX132 NUT131:NUT132 OEP131:OEP132 OOL131:OOL132 OYH131:OYH132 PID131:PID132 PRZ131:PRZ132 QBV131:QBV132 QLR131:QLR132 QVN131:QVN132 RFJ131:RFJ132 RPF131:RPF132 RZB131:RZB132 SIX131:SIX132 SST131:SST132 TCP131:TCP132 TML131:TML132 TWH131:TWH132 UGD131:UGD132 UPZ131:UPZ132 UZV131:UZV132 VJR131:VJR132 VTN131:VTN132 WDJ131:WDJ132 WNF131:WNF132 WXB131:WXB132 T131:T132 KR131:KR132 UN131:UN132 AEJ131:AEJ132 AOF131:AOF132 AYB131:AYB132 BHX131:BHX132 BRT131:BRT132 CBP131:CBP132 CLL131:CLL132 CVH131:CVH132 DFD131:DFD132 DOZ131:DOZ132 DYV131:DYV132 EIR131:EIR132 ESN131:ESN132 FCJ131:FCJ132 FMF131:FMF132 FWB131:FWB132 GFX131:GFX132 GPT131:GPT132 GZP131:GZP132 HJL131:HJL132 HTH131:HTH132 IDD131:IDD132 IMZ131:IMZ132 IWV131:IWV132 JGR131:JGR132 JQN131:JQN132 KAJ131:KAJ132 KKF131:KKF132 KUB131:KUB132 LDX131:LDX132 LNT131:LNT132 LXP131:LXP132 MHL131:MHL132 MRH131:MRH132 NBD131:NBD132 NKZ131:NKZ132 NUV131:NUV132 OER131:OER132 OON131:OON132 OYJ131:OYJ132 PIF131:PIF132 PSB131:PSB132 QBX131:QBX132 QLT131:QLT132 QVP131:QVP132 RFL131:RFL132 RPH131:RPH132 RZD131:RZD132 SIZ131:SIZ132 SSV131:SSV132 TCR131:TCR132 TMN131:TMN132 TWJ131:TWJ132 UGF131:UGF132 UQB131:UQB132 UZX131:UZX132 VJT131:VJT132 VTP131:VTP132 WDL131:WDL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131:Y132 AA131:AA132 AF131:AF132 AH131:AH132 AM131:AM132 AO131:AO132 AT131:AT132 AV131:AV132"/>
    <dataValidation allowBlank="1" promptTitle="checkPeriodRange" sqref="WWD109:WWD110 WVY38 WVY74 WXA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KO132 UK132 AEG132 AOC132 AXY132 BHU132 BRQ132 CBM132 CLI132 CVE132 DFA132 DOW132 DYS132 EIO132 ESK132 FCG132 FMC132 FVY132 GFU132 GPQ132 GZM132 HJI132 HTE132 IDA132 IMW132 IWS132 JGO132 JQK132 KAG132 KKC132 KTY132 LDU132 LNQ132 LXM132 MHI132 MRE132 NBA132 NKW132 NUS132 OEO132 OOK132 OYG132 PIC132 PRY132 QBU132 QLQ132 QVM132 RFI132 RPE132 RZA132 SIW132 SSS132 TCO132 TMK132 TWG132 UGC132 UPY132 UZU132 VJQ132 VTM132 WDI132 WNE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132 AE132 AL132 AS13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WY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KM130 UI130 AEE130 AOA130 AXW130 BHS130 BRO130 CBK130 CLG130 CVC130 DEY130 DOU130 DYQ130 EIM130 ESI130 FCE130 FMA130 FVW130 GFS130 GPO130 GZK130 HJG130 HTC130 ICY130 IMU130 IWQ130 JGM130 JQI130 KAE130 KKA130 KTW130 LDS130 LNO130 LXK130 MHG130 MRC130 NAY130 NKU130 NUQ130 OEM130 OOI130 OYE130 PIA130 PRW130 QBS130 QLO130 QVK130 RFG130 RPC130 RYY130 SIU130 SSQ130 TCM130 TMI130 TWE130 UGA130 UPW130 UZS130 VJO130 VTK130 WDG130 WNC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WW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KK131 UG131 AEC131 ANY131 AXU131 BHQ131 BRM131 CBI131 CLE131 CVA131 DEW131 DOS131 DYO131 EIK131 ESG131 FCC131 FLY131 FVU131 GFQ131 GPM131 GZI131 HJE131 HTA131 ICW131 IMS131 IWO131 JGK131 JQG131 KAC131 KJY131 KTU131 LDQ131 LNM131 LXI131 MHE131 MRA131 NAW131 NKS131 NUO131 OEK131 OOG131 OYC131 PHY131 PRU131 QBQ131 QLM131 QVI131 RFE131 RPA131 RYW131 SIS131 SSO131 TCK131 TMG131 TWC131 UFY131 UPU131 UZQ131 VJM131 VTI131 WDE131 WNA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WWV133:WXG138 WVT139:WWE139 WMZ133:WNK138 WLX139:WMI139 WDD133:WDO138 WCB139:WCM139 VTH133:VTS138 VSF139:VSQ139 VJL133:VJW138 VIJ139:VIU139 UZP133:VAA138 UYN139:UYY139 UPT133:UQE138 UOR139:UPC139 UFX133:UGI138 UEV139:UFG139 TWB133:TWM138 TUZ139:TVK139 TMF133:TMQ138 TLD139:TLO139 TCJ133:TCU138 TBH139:TBS139 SSN133:SSY138 SRL139:SRW139 SIR133:SJC138 SHP139:SIA139 RYV133:RZG138 RXT139:RYE139 ROZ133:RPK138 RNX139:ROI139 RFD133:RFO138 REB139:REM139 QVH133:QVS138 QUF139:QUQ139 QLL133:QLW138 QKJ139:QKU139 QBP133:QCA138 QAN139:QAY139 PRT133:PSE138 PQR139:PRC139 PHX133:PII138 PGV139:PHG139 OYB133:OYM138 OWZ139:OXK139 OOF133:OOQ138 OND139:ONO139 OEJ133:OEU138 ODH139:ODS139 NUN133:NUY138 NTL139:NTW139 NKR133:NLC138 NJP139:NKA139 NAV133:NBG138 MZT139:NAE139 MQZ133:MRK138 MPX139:MQI139 MHD133:MHO138 MGB139:MGM139 LXH133:LXS138 LWF139:LWQ139 LNL133:LNW138 LMJ139:LMU139 LDP133:LEA138 LCN139:LCY139 KTT133:KUE138 KSR139:KTC139 KJX133:KKI138 KIV139:KJG139 KAB133:KAM138 JYZ139:JZK139 JQF133:JQQ138 JPD139:JPO139 JGJ133:JGU138 JFH139:JFS139 IWN133:IWY138 IVL139:IVW139 IMR133:INC138 ILP139:IMA139 ICV133:IDG138 IBT139:ICE139 HSZ133:HTK138 HRX139:HSI139 HJD133:HJO138 HIB139:HIM139 GZH133:GZS138 GYF139:GYQ139 GPL133:GPW138 GOJ139:GOU139 GFP133:GGA138 GEN139:GEY139 FVT133:FWE138 FUR139:FVC139 FLX133:FMI138 FKV139:FLG139 FCB133:FCM138 FAZ139:FBK139 ESF133:ESQ138 ERD139:ERO139 EIJ133:EIU138 EHH139:EHS139 DYN133:DYY138 DXL139:DXW139 DOR133:DPC138 DNP139:DOA139 DEV133:DFG138 DDT139:DEE139 CUZ133:CVK138 CTX139:CUI139 CLD133:CLO138 CKB139:CKM139 CBH133:CBS138 CAF139:CAQ139 BRL133:BRW138 BQJ139:BQU139 BHP133:BIA138 BGN139:BGY139 AXT133:AYE138 AWR139:AXC139 ANX133:AOI138 AMV139:ANG139 AEB133:AEM138 ACZ139:ADK139 UF133:UQ138 TD139:TO139 KJ133:KU138 JH139:JS139"/>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48:V148 O225:V225 O243:V243 O166 O90 O13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548</v>
      </c>
      <c r="AX1" s="407" t="s">
        <v>549</v>
      </c>
      <c r="AZ1" s="1327" t="s">
        <v>581</v>
      </c>
      <c r="BA1" s="1327"/>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18" t="s">
        <v>612</v>
      </c>
      <c r="AQ2" s="1033" t="s">
        <v>616</v>
      </c>
      <c r="AS2" s="44" t="s">
        <v>374</v>
      </c>
      <c r="AU2" s="45" t="s">
        <v>377</v>
      </c>
      <c r="AW2" s="408" t="s">
        <v>550</v>
      </c>
      <c r="AX2" s="409" t="s">
        <v>550</v>
      </c>
      <c r="AZ2" s="444" t="s">
        <v>582</v>
      </c>
      <c r="BA2" s="445"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18" t="s">
        <v>771</v>
      </c>
      <c r="AQ3" s="1033" t="s">
        <v>619</v>
      </c>
      <c r="AS3" s="44" t="s">
        <v>375</v>
      </c>
      <c r="AU3" s="45" t="s">
        <v>378</v>
      </c>
      <c r="AW3" s="408" t="s">
        <v>551</v>
      </c>
      <c r="AX3" s="409"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1682</v>
      </c>
      <c r="S4" s="181" t="s">
        <v>28</v>
      </c>
      <c r="T4" s="182" t="s">
        <v>32</v>
      </c>
      <c r="U4" s="178" t="s">
        <v>38</v>
      </c>
      <c r="V4" s="1037">
        <v>3</v>
      </c>
      <c r="W4" s="458"/>
      <c r="X4" s="459" t="s">
        <v>761</v>
      </c>
      <c r="Y4" s="751" t="s">
        <v>637</v>
      </c>
      <c r="Z4" s="208"/>
      <c r="AC4" s="44" t="s">
        <v>312</v>
      </c>
      <c r="AD4" s="209" t="s">
        <v>312</v>
      </c>
      <c r="AF4" s="45" t="s">
        <v>38</v>
      </c>
      <c r="AH4" s="45" t="s">
        <v>368</v>
      </c>
      <c r="AK4" s="143" t="s">
        <v>348</v>
      </c>
      <c r="AM4" s="143" t="s">
        <v>358</v>
      </c>
      <c r="AP4" s="1118" t="s">
        <v>770</v>
      </c>
      <c r="AQ4" s="1033" t="s">
        <v>618</v>
      </c>
      <c r="AS4" s="44" t="s">
        <v>345</v>
      </c>
      <c r="AU4" s="45" t="s">
        <v>379</v>
      </c>
      <c r="AW4" s="408" t="s">
        <v>552</v>
      </c>
      <c r="AX4" s="409"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18" t="s">
        <v>613</v>
      </c>
      <c r="AQ5" s="1033" t="s">
        <v>617</v>
      </c>
      <c r="AU5" s="45" t="s">
        <v>380</v>
      </c>
      <c r="AW5" s="408" t="s">
        <v>553</v>
      </c>
      <c r="AX5" s="409" t="s">
        <v>553</v>
      </c>
      <c r="AZ5" s="544" t="s">
        <v>664</v>
      </c>
      <c r="BA5" s="568" t="s">
        <v>670</v>
      </c>
      <c r="BC5" s="802" t="s">
        <v>728</v>
      </c>
    </row>
    <row r="6" spans="1:55" ht="112.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9"/>
      <c r="AH6" s="143" t="s">
        <v>367</v>
      </c>
      <c r="AK6" s="143" t="s">
        <v>350</v>
      </c>
      <c r="AM6" s="143" t="s">
        <v>360</v>
      </c>
      <c r="AP6" s="1118" t="s">
        <v>614</v>
      </c>
      <c r="AQ6" s="1033" t="s">
        <v>612</v>
      </c>
      <c r="AU6" s="220" t="s">
        <v>381</v>
      </c>
      <c r="AW6" s="408" t="s">
        <v>554</v>
      </c>
      <c r="AX6" s="409" t="s">
        <v>554</v>
      </c>
      <c r="AZ6" s="544" t="s">
        <v>665</v>
      </c>
      <c r="BA6" s="568" t="s">
        <v>675</v>
      </c>
    </row>
    <row r="7" spans="1:55" ht="56.2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9"/>
      <c r="AH7" s="143" t="s">
        <v>343</v>
      </c>
      <c r="AK7" s="143" t="s">
        <v>351</v>
      </c>
      <c r="AM7" s="143" t="s">
        <v>361</v>
      </c>
      <c r="AP7" s="1118" t="s">
        <v>761</v>
      </c>
      <c r="AQ7" s="1033" t="s">
        <v>771</v>
      </c>
      <c r="AU7" s="220" t="s">
        <v>382</v>
      </c>
      <c r="AW7" s="408" t="s">
        <v>555</v>
      </c>
      <c r="AX7" s="409"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9"/>
      <c r="AK8" s="143" t="s">
        <v>352</v>
      </c>
      <c r="AP8" s="1118" t="s">
        <v>615</v>
      </c>
      <c r="AQ8" s="1033" t="s">
        <v>770</v>
      </c>
      <c r="AU8" s="220" t="s">
        <v>383</v>
      </c>
      <c r="AW8" s="408" t="s">
        <v>556</v>
      </c>
      <c r="AX8" s="409" t="s">
        <v>556</v>
      </c>
      <c r="AZ8" s="146" t="s">
        <v>691</v>
      </c>
      <c r="BA8" s="179" t="s">
        <v>690</v>
      </c>
    </row>
    <row r="9" spans="1:55" ht="56.25">
      <c r="A9" s="6" t="s">
        <v>108</v>
      </c>
      <c r="B9" s="44">
        <v>2007</v>
      </c>
      <c r="E9" s="143" t="s">
        <v>193</v>
      </c>
      <c r="F9" s="147"/>
      <c r="G9" s="143" t="s">
        <v>263</v>
      </c>
      <c r="I9" s="143" t="s">
        <v>184</v>
      </c>
      <c r="O9" s="543" t="s">
        <v>649</v>
      </c>
      <c r="V9" s="1038" t="s">
        <v>184</v>
      </c>
      <c r="W9" s="458"/>
      <c r="X9" s="751" t="s">
        <v>617</v>
      </c>
      <c r="Y9" s="751" t="s">
        <v>637</v>
      </c>
      <c r="Z9" s="208">
        <v>1</v>
      </c>
      <c r="AA9" s="219"/>
      <c r="AK9" s="143" t="s">
        <v>353</v>
      </c>
      <c r="AP9" s="1118" t="s">
        <v>616</v>
      </c>
      <c r="AQ9" s="1033" t="s">
        <v>613</v>
      </c>
      <c r="AW9" s="408" t="s">
        <v>557</v>
      </c>
      <c r="AX9" s="409" t="s">
        <v>557</v>
      </c>
      <c r="AZ9" s="146" t="s">
        <v>768</v>
      </c>
      <c r="BA9" s="179" t="s">
        <v>602</v>
      </c>
    </row>
    <row r="10" spans="1:55" ht="56.25">
      <c r="A10" s="6" t="s">
        <v>109</v>
      </c>
      <c r="B10" s="44">
        <v>2008</v>
      </c>
      <c r="E10" s="143" t="s">
        <v>194</v>
      </c>
      <c r="F10" s="147"/>
      <c r="I10" s="143" t="s">
        <v>208</v>
      </c>
      <c r="O10" s="543" t="s">
        <v>650</v>
      </c>
      <c r="V10" s="1039" t="s">
        <v>208</v>
      </c>
      <c r="W10" s="1036"/>
      <c r="X10" s="1034" t="s">
        <v>618</v>
      </c>
      <c r="Y10" s="1035" t="s">
        <v>685</v>
      </c>
      <c r="Z10" s="208"/>
      <c r="AP10" s="1118" t="s">
        <v>619</v>
      </c>
      <c r="AQ10" s="1033" t="s">
        <v>614</v>
      </c>
      <c r="AW10" s="408" t="s">
        <v>558</v>
      </c>
      <c r="AX10" s="409" t="s">
        <v>558</v>
      </c>
    </row>
    <row r="11" spans="1:55" ht="33.75">
      <c r="A11" s="6" t="s">
        <v>110</v>
      </c>
      <c r="B11" s="44">
        <v>2009</v>
      </c>
      <c r="E11" s="143" t="s">
        <v>195</v>
      </c>
      <c r="F11" s="147"/>
      <c r="I11" s="143" t="s">
        <v>209</v>
      </c>
      <c r="O11" s="526" t="s">
        <v>651</v>
      </c>
      <c r="V11" s="1038" t="s">
        <v>209</v>
      </c>
      <c r="W11" s="460"/>
      <c r="X11" s="459" t="s">
        <v>619</v>
      </c>
      <c r="Y11" s="751" t="s">
        <v>673</v>
      </c>
      <c r="Z11" s="208"/>
      <c r="AP11" s="1118" t="s">
        <v>618</v>
      </c>
      <c r="AQ11" s="740" t="s">
        <v>761</v>
      </c>
      <c r="AW11" s="408" t="s">
        <v>559</v>
      </c>
      <c r="AX11" s="409"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18" t="s">
        <v>617</v>
      </c>
      <c r="AW12" s="408" t="s">
        <v>209</v>
      </c>
      <c r="AX12" s="409" t="s">
        <v>209</v>
      </c>
    </row>
    <row r="13" spans="1:55" ht="22.5">
      <c r="A13" s="6" t="s">
        <v>111</v>
      </c>
      <c r="B13" s="44">
        <v>2011</v>
      </c>
      <c r="E13" s="143" t="s">
        <v>197</v>
      </c>
      <c r="F13" s="147"/>
      <c r="G13" s="143" t="s">
        <v>261</v>
      </c>
      <c r="H13" s="143" t="s">
        <v>262</v>
      </c>
      <c r="I13" s="143" t="s">
        <v>211</v>
      </c>
      <c r="V13" s="1038" t="s">
        <v>211</v>
      </c>
      <c r="W13" s="544"/>
      <c r="X13" s="544"/>
      <c r="Y13" s="544"/>
      <c r="AW13" s="408" t="s">
        <v>210</v>
      </c>
      <c r="AX13" s="409" t="s">
        <v>210</v>
      </c>
    </row>
    <row r="14" spans="1:55" ht="45">
      <c r="A14" s="6" t="s">
        <v>66</v>
      </c>
      <c r="B14" s="44">
        <v>2012</v>
      </c>
      <c r="G14" s="143" t="s">
        <v>263</v>
      </c>
      <c r="H14" s="143" t="s">
        <v>263</v>
      </c>
      <c r="I14" s="143" t="s">
        <v>212</v>
      </c>
      <c r="N14" s="99" t="s">
        <v>316</v>
      </c>
      <c r="V14" s="1037">
        <v>13</v>
      </c>
      <c r="W14" s="458"/>
      <c r="X14" s="459" t="s">
        <v>771</v>
      </c>
      <c r="Y14" s="751" t="s">
        <v>637</v>
      </c>
      <c r="AW14" s="408" t="s">
        <v>211</v>
      </c>
      <c r="AX14" s="409" t="s">
        <v>211</v>
      </c>
    </row>
    <row r="15" spans="1:55" ht="63.75">
      <c r="A15" s="6" t="s">
        <v>441</v>
      </c>
      <c r="B15" s="44">
        <v>2013</v>
      </c>
      <c r="I15" s="143" t="s">
        <v>213</v>
      </c>
      <c r="N15" s="177" t="s">
        <v>324</v>
      </c>
      <c r="V15" s="527"/>
      <c r="W15" s="527"/>
      <c r="X15" s="218"/>
      <c r="Y15" s="527"/>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8"/>
      <c r="AW17" s="408" t="s">
        <v>214</v>
      </c>
      <c r="AX17" s="409" t="s">
        <v>214</v>
      </c>
    </row>
    <row r="18" spans="1:50" ht="21" customHeight="1">
      <c r="A18" s="6" t="s">
        <v>114</v>
      </c>
      <c r="B18" s="44">
        <v>2016</v>
      </c>
      <c r="I18" s="143" t="s">
        <v>216</v>
      </c>
      <c r="N18" s="177" t="s">
        <v>321</v>
      </c>
      <c r="X18" s="218"/>
      <c r="AW18" s="408" t="s">
        <v>215</v>
      </c>
      <c r="AX18" s="409" t="s">
        <v>215</v>
      </c>
    </row>
    <row r="19" spans="1:50" ht="21" customHeight="1">
      <c r="A19" s="6" t="s">
        <v>115</v>
      </c>
      <c r="B19" s="44">
        <v>2017</v>
      </c>
      <c r="I19" s="143" t="s">
        <v>217</v>
      </c>
      <c r="N19" s="177" t="s">
        <v>320</v>
      </c>
      <c r="X19" s="218"/>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560</v>
      </c>
      <c r="AX23" s="409" t="s">
        <v>560</v>
      </c>
    </row>
    <row r="24" spans="1:50" ht="21" customHeight="1">
      <c r="A24" s="6" t="s">
        <v>120</v>
      </c>
      <c r="B24" s="44">
        <v>2022</v>
      </c>
      <c r="AW24" s="408" t="s">
        <v>561</v>
      </c>
      <c r="AX24" s="409" t="s">
        <v>561</v>
      </c>
    </row>
    <row r="25" spans="1:50">
      <c r="A25" s="6" t="s">
        <v>121</v>
      </c>
      <c r="B25" s="44">
        <v>2023</v>
      </c>
      <c r="AW25" s="408" t="s">
        <v>562</v>
      </c>
      <c r="AX25" s="409" t="s">
        <v>562</v>
      </c>
    </row>
    <row r="26" spans="1:50">
      <c r="A26" s="6" t="s">
        <v>122</v>
      </c>
      <c r="B26" s="44">
        <v>2024</v>
      </c>
      <c r="AX26" s="409" t="s">
        <v>563</v>
      </c>
    </row>
    <row r="27" spans="1:50">
      <c r="A27" s="6" t="s">
        <v>123</v>
      </c>
      <c r="B27" s="44">
        <v>2025</v>
      </c>
      <c r="AX27" s="409" t="s">
        <v>564</v>
      </c>
    </row>
    <row r="28" spans="1:50">
      <c r="A28" s="6" t="s">
        <v>124</v>
      </c>
      <c r="D28" s="270"/>
      <c r="E28" s="271"/>
      <c r="F28" s="271"/>
      <c r="H28" s="272" t="s">
        <v>408</v>
      </c>
      <c r="AX28" s="409" t="s">
        <v>565</v>
      </c>
    </row>
    <row r="29" spans="1:50">
      <c r="A29" s="6" t="s">
        <v>125</v>
      </c>
      <c r="D29" s="273" t="s">
        <v>409</v>
      </c>
      <c r="E29" s="274" t="str">
        <f>IF(periodStart = "","", periodStart)</f>
        <v>01.01.2020</v>
      </c>
      <c r="F29" s="274" t="str">
        <f>IF(periodEnd = "","", periodEnd)</f>
        <v>31.12.2022</v>
      </c>
      <c r="H29" s="275" t="s">
        <v>2353</v>
      </c>
      <c r="AX29" s="409" t="s">
        <v>566</v>
      </c>
    </row>
    <row r="30" spans="1:50">
      <c r="A30" s="6" t="s">
        <v>126</v>
      </c>
      <c r="D30" s="276"/>
      <c r="E30" s="277"/>
      <c r="F30" s="277"/>
      <c r="AX30" s="409" t="s">
        <v>567</v>
      </c>
    </row>
    <row r="31" spans="1:50" ht="12.75">
      <c r="A31" s="6" t="s">
        <v>127</v>
      </c>
      <c r="D31" s="270"/>
      <c r="E31" s="271"/>
      <c r="F31" s="271"/>
      <c r="H31" s="278"/>
      <c r="AX31" s="409" t="s">
        <v>568</v>
      </c>
    </row>
    <row r="32" spans="1:50">
      <c r="A32" s="6" t="s">
        <v>128</v>
      </c>
      <c r="D32" s="273" t="s">
        <v>410</v>
      </c>
      <c r="E32" s="279"/>
      <c r="F32" s="279"/>
      <c r="H32" s="280" t="s">
        <v>411</v>
      </c>
      <c r="O32" s="527" t="s">
        <v>642</v>
      </c>
      <c r="AX32" s="409" t="s">
        <v>569</v>
      </c>
    </row>
    <row r="33" spans="1:50">
      <c r="A33" s="6" t="s">
        <v>129</v>
      </c>
      <c r="O33" s="527" t="s">
        <v>643</v>
      </c>
      <c r="AX33" s="409" t="s">
        <v>570</v>
      </c>
    </row>
    <row r="34" spans="1:50">
      <c r="A34" s="6" t="s">
        <v>130</v>
      </c>
      <c r="O34" s="527" t="s">
        <v>644</v>
      </c>
      <c r="AX34" s="409" t="s">
        <v>571</v>
      </c>
    </row>
    <row r="35" spans="1:50">
      <c r="A35" s="6" t="s">
        <v>131</v>
      </c>
      <c r="O35" s="527" t="s">
        <v>645</v>
      </c>
      <c r="X35" s="527"/>
      <c r="Y35" s="527"/>
      <c r="AX35" s="409" t="s">
        <v>572</v>
      </c>
    </row>
    <row r="36" spans="1:50">
      <c r="A36" s="6" t="s">
        <v>95</v>
      </c>
      <c r="O36" s="527" t="s">
        <v>646</v>
      </c>
      <c r="AX36" s="409" t="s">
        <v>573</v>
      </c>
    </row>
    <row r="37" spans="1:50">
      <c r="A37" s="6" t="s">
        <v>96</v>
      </c>
      <c r="O37" s="527" t="s">
        <v>647</v>
      </c>
      <c r="AX37" s="409" t="s">
        <v>574</v>
      </c>
    </row>
    <row r="38" spans="1:50">
      <c r="A38" s="6" t="s">
        <v>97</v>
      </c>
      <c r="O38" s="527" t="s">
        <v>648</v>
      </c>
      <c r="AX38" s="409" t="s">
        <v>575</v>
      </c>
    </row>
    <row r="39" spans="1:50">
      <c r="A39" s="6" t="s">
        <v>98</v>
      </c>
      <c r="O39" s="527" t="s">
        <v>649</v>
      </c>
      <c r="AX39" s="409" t="s">
        <v>523</v>
      </c>
    </row>
    <row r="40" spans="1:50">
      <c r="A40" s="6" t="s">
        <v>99</v>
      </c>
      <c r="O40" s="527" t="s">
        <v>650</v>
      </c>
      <c r="AX40" s="409" t="s">
        <v>524</v>
      </c>
    </row>
    <row r="41" spans="1:50">
      <c r="A41" s="6" t="s">
        <v>100</v>
      </c>
      <c r="O41" s="527" t="s">
        <v>651</v>
      </c>
      <c r="AX41" s="409" t="s">
        <v>525</v>
      </c>
    </row>
    <row r="42" spans="1:50">
      <c r="A42" s="6" t="s">
        <v>132</v>
      </c>
      <c r="AX42" s="409" t="s">
        <v>526</v>
      </c>
    </row>
    <row r="43" spans="1:50">
      <c r="A43" s="6" t="s">
        <v>133</v>
      </c>
      <c r="AX43" s="409" t="s">
        <v>527</v>
      </c>
    </row>
    <row r="44" spans="1:50">
      <c r="A44" s="6" t="s">
        <v>134</v>
      </c>
      <c r="AX44" s="409" t="s">
        <v>528</v>
      </c>
    </row>
    <row r="45" spans="1:50">
      <c r="A45" s="6" t="s">
        <v>135</v>
      </c>
      <c r="AX45" s="409" t="s">
        <v>529</v>
      </c>
    </row>
    <row r="46" spans="1:50">
      <c r="A46" s="6" t="s">
        <v>136</v>
      </c>
      <c r="AX46" s="409" t="s">
        <v>530</v>
      </c>
    </row>
    <row r="47" spans="1:50">
      <c r="A47" s="6" t="s">
        <v>157</v>
      </c>
      <c r="AX47" s="409" t="s">
        <v>531</v>
      </c>
    </row>
    <row r="48" spans="1:50">
      <c r="A48" s="6" t="s">
        <v>158</v>
      </c>
      <c r="AX48" s="409" t="s">
        <v>532</v>
      </c>
    </row>
    <row r="49" spans="1:50">
      <c r="A49" s="6" t="s">
        <v>159</v>
      </c>
      <c r="AX49" s="409" t="s">
        <v>533</v>
      </c>
    </row>
    <row r="50" spans="1:50">
      <c r="A50" s="6" t="s">
        <v>137</v>
      </c>
      <c r="AX50" s="409" t="s">
        <v>534</v>
      </c>
    </row>
    <row r="51" spans="1:50">
      <c r="A51" s="6" t="s">
        <v>138</v>
      </c>
      <c r="AX51" s="409" t="s">
        <v>535</v>
      </c>
    </row>
    <row r="52" spans="1:50">
      <c r="A52" s="6" t="s">
        <v>139</v>
      </c>
      <c r="AX52" s="409" t="s">
        <v>536</v>
      </c>
    </row>
    <row r="53" spans="1:50">
      <c r="A53" s="6" t="s">
        <v>140</v>
      </c>
      <c r="X53" s="479"/>
      <c r="AX53" s="409" t="s">
        <v>537</v>
      </c>
    </row>
    <row r="54" spans="1:50">
      <c r="A54" s="6" t="s">
        <v>141</v>
      </c>
      <c r="X54" s="479"/>
      <c r="AX54" s="409" t="s">
        <v>538</v>
      </c>
    </row>
    <row r="55" spans="1:50">
      <c r="A55" s="6" t="s">
        <v>142</v>
      </c>
      <c r="X55" s="479"/>
      <c r="AX55" s="409" t="s">
        <v>539</v>
      </c>
    </row>
    <row r="56" spans="1:50">
      <c r="A56" s="6" t="s">
        <v>143</v>
      </c>
      <c r="X56" s="479"/>
      <c r="AX56" s="409" t="s">
        <v>540</v>
      </c>
    </row>
    <row r="57" spans="1:50">
      <c r="A57" s="6" t="s">
        <v>388</v>
      </c>
      <c r="X57" s="479"/>
      <c r="AX57" s="409" t="s">
        <v>541</v>
      </c>
    </row>
    <row r="58" spans="1:50">
      <c r="A58" s="6" t="s">
        <v>144</v>
      </c>
      <c r="X58" s="479"/>
      <c r="AX58" s="409" t="s">
        <v>542</v>
      </c>
    </row>
    <row r="59" spans="1:50">
      <c r="A59" s="6" t="s">
        <v>145</v>
      </c>
      <c r="X59" s="479"/>
      <c r="AX59" s="409" t="s">
        <v>543</v>
      </c>
    </row>
    <row r="60" spans="1:50">
      <c r="A60" s="6" t="s">
        <v>146</v>
      </c>
      <c r="X60" s="479"/>
      <c r="AX60" s="409" t="s">
        <v>544</v>
      </c>
    </row>
    <row r="61" spans="1:50">
      <c r="A61" s="6" t="s">
        <v>147</v>
      </c>
      <c r="X61" s="479"/>
      <c r="AX61" s="409"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5"/>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0</v>
      </c>
    </row>
    <row r="53" spans="1:1">
      <c r="A53" s="1032">
        <f>IF('Форма 4.2.2 | Т-передача ТЭ'!$M$24="",1,0)</f>
        <v>0</v>
      </c>
    </row>
    <row r="54" spans="1:1">
      <c r="A54" s="1032">
        <f>IF('Форма 4.2.2 | Т-передача ТЭ'!$R$24="",1,0)</f>
        <v>0</v>
      </c>
    </row>
    <row r="55" spans="1:1">
      <c r="A55" s="1032">
        <f>IF('Форма 4.2.2 | Т-передача ТЭ'!$T$24="",1,0)</f>
        <v>0</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4.8'!$G$22="",1,0)</f>
        <v>0</v>
      </c>
    </row>
    <row r="95" spans="1:1">
      <c r="A95" s="1032">
        <f>IF('Форма 4.8'!$G$25="",1,0)</f>
        <v>0</v>
      </c>
    </row>
    <row r="96" spans="1:1">
      <c r="A96" s="1032">
        <f>IF('Форма 4.8'!$E$31="",1,0)</f>
        <v>0</v>
      </c>
    </row>
    <row r="97" spans="1:1">
      <c r="A97" s="1032">
        <f>IF('Форма 4.8'!$H$31="",1,0)</f>
        <v>0</v>
      </c>
    </row>
    <row r="98" spans="1:1">
      <c r="A98" s="1032">
        <f>IF('Форма 4.8'!$G$28="",1,0)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0</v>
      </c>
    </row>
    <row r="106" spans="1:1">
      <c r="A106" s="1092">
        <f>IF('Форма 4.2.4 | Т-подкл'!$AA$23="",1,0)</f>
        <v>1</v>
      </c>
    </row>
    <row r="107" spans="1:1">
      <c r="A107" s="1092">
        <f>IF('Форма 4.2.4 | Т-подкл'!$Z$23="",1,0)</f>
        <v>1</v>
      </c>
    </row>
    <row r="108" spans="1:1">
      <c r="A108" s="1101">
        <f>IF('Форма 4.7'!$F$19="",1,0)</f>
        <v>0</v>
      </c>
    </row>
    <row r="109" spans="1:1">
      <c r="A109" s="1101">
        <f>IF('Форма 4.7'!$E$19="",1,0)</f>
        <v>0</v>
      </c>
    </row>
    <row r="110" spans="1:1">
      <c r="A110" s="1101">
        <f>IF(Территории!$E$12="",1,0)</f>
        <v>0</v>
      </c>
    </row>
    <row r="111" spans="1:1">
      <c r="A111" s="1101">
        <f>IF('Перечень тарифов'!$E$21="",1,0)</f>
        <v>0</v>
      </c>
    </row>
    <row r="112" spans="1:1">
      <c r="A112" s="1101">
        <f>IF('Перечень тарифов'!$F$21="",1,0)</f>
        <v>0</v>
      </c>
    </row>
    <row r="113" spans="1:1">
      <c r="A113" s="1101">
        <f>IF('Перечень тарифов'!$G$21="",1,0)</f>
        <v>0</v>
      </c>
    </row>
    <row r="114" spans="1:1">
      <c r="A114" s="1101">
        <f>IF('Перечень тарифов'!$K$21="",1,0)</f>
        <v>0</v>
      </c>
    </row>
    <row r="115" spans="1:1">
      <c r="A115" s="1101">
        <f>IF('Перечень тарифов'!$O$21="",1,0)</f>
        <v>0</v>
      </c>
    </row>
    <row r="116" spans="1:1">
      <c r="A116" s="1101">
        <f>IF('Перечень тарифов'!$S$21="",1,0)</f>
        <v>0</v>
      </c>
    </row>
    <row r="117" spans="1:1">
      <c r="A117" s="1101">
        <f>IF('Форма 4.2.2 | Т-передача ТЭ'!$O$24="",1,0)</f>
        <v>0</v>
      </c>
    </row>
    <row r="118" spans="1:1">
      <c r="A118" s="1101">
        <f>IF('Форма 4.2.2 | Т-передача ТЭ'!$Y$24="",1,0)</f>
        <v>0</v>
      </c>
    </row>
    <row r="119" spans="1:1">
      <c r="A119" s="1101">
        <f>IF('Форма 4.2.2 | Т-передача ТЭ'!$AA$24="",1,0)</f>
        <v>0</v>
      </c>
    </row>
    <row r="120" spans="1:1">
      <c r="A120" s="1101">
        <f>IF('Форма 4.2.2 | Т-передача ТЭ'!$V$24="",1,0)</f>
        <v>0</v>
      </c>
    </row>
    <row r="121" spans="1:1">
      <c r="A121" s="1101">
        <f>IF('Форма 4.2.2 | Т-передача ТЭ'!$Z$24="",1,0)</f>
        <v>0</v>
      </c>
    </row>
    <row r="122" spans="1:1">
      <c r="A122" s="1101">
        <f>IF('Форма 4.2.2 | Т-передача ТЭ'!$AB$24="",1,0)</f>
        <v>0</v>
      </c>
    </row>
    <row r="123" spans="1:1">
      <c r="A123" s="1101">
        <f>IF('Форма 4.2.2 | Т-передача ТЭ'!$AF$24="",1,0)</f>
        <v>0</v>
      </c>
    </row>
    <row r="124" spans="1:1">
      <c r="A124" s="1101">
        <f>IF('Форма 4.2.2 | Т-передача ТЭ'!$AH$24="",1,0)</f>
        <v>0</v>
      </c>
    </row>
    <row r="125" spans="1:1">
      <c r="A125" s="1101">
        <f>IF('Форма 4.2.2 | Т-передача ТЭ'!$AC$24="",1,0)</f>
        <v>0</v>
      </c>
    </row>
    <row r="126" spans="1:1">
      <c r="A126" s="1101">
        <f>IF('Форма 4.2.2 | Т-передача ТЭ'!$AG$24="",1,0)</f>
        <v>0</v>
      </c>
    </row>
    <row r="127" spans="1:1">
      <c r="A127" s="1101">
        <f>IF('Форма 4.2.2 | Т-передача ТЭ'!$AI$24="",1,0)</f>
        <v>0</v>
      </c>
    </row>
    <row r="128" spans="1:1">
      <c r="A128" s="1101">
        <f>IF('Форма 4.2.2 | Т-передача ТЭ'!$AM$24="",1,0)</f>
        <v>0</v>
      </c>
    </row>
    <row r="129" spans="1:1">
      <c r="A129" s="1101">
        <f>IF('Форма 4.2.2 | Т-передача ТЭ'!$AO$24="",1,0)</f>
        <v>0</v>
      </c>
    </row>
    <row r="130" spans="1:1">
      <c r="A130" s="1101">
        <f>IF('Форма 4.2.2 | Т-передача ТЭ'!$AJ$24="",1,0)</f>
        <v>0</v>
      </c>
    </row>
    <row r="131" spans="1:1">
      <c r="A131" s="1101">
        <f>IF('Форма 4.2.2 | Т-передача ТЭ'!$AN$24="",1,0)</f>
        <v>0</v>
      </c>
    </row>
    <row r="132" spans="1:1">
      <c r="A132" s="1101">
        <f>IF('Форма 4.2.2 | Т-передача ТЭ'!$AP$24="",1,0)</f>
        <v>0</v>
      </c>
    </row>
    <row r="133" spans="1:1">
      <c r="A133" s="1101">
        <f>IF('Форма 4.2.2 | Т-передача ТЭ'!$AT$24="",1,0)</f>
        <v>0</v>
      </c>
    </row>
    <row r="134" spans="1:1">
      <c r="A134" s="1101">
        <f>IF('Форма 4.2.2 | Т-передача ТЭ'!$AV$24="",1,0)</f>
        <v>0</v>
      </c>
    </row>
    <row r="135" spans="1:1">
      <c r="A135" s="1101">
        <f>IF('Форма 4.2.2 | Т-передача ТЭ'!$AQ$24="",1,0)</f>
        <v>0</v>
      </c>
    </row>
    <row r="136" spans="1:1">
      <c r="A136" s="1101">
        <f>IF('Форма 4.2.2 | Т-передача ТЭ'!$AU$24="",1,0)</f>
        <v>0</v>
      </c>
    </row>
    <row r="137" spans="1:1">
      <c r="A137" s="1101">
        <f>IF('Форма 4.2.2 | Т-передача ТЭ'!$AW$24="",1,0)</f>
        <v>0</v>
      </c>
    </row>
    <row r="138" spans="1:1">
      <c r="A138" s="1101">
        <f>IF('Форма 4.7'!$E$13="",1,0)</f>
        <v>0</v>
      </c>
    </row>
    <row r="139" spans="1:1">
      <c r="A139" s="1101">
        <f>IF('Форма 4.7'!$F$13="",1,0)</f>
        <v>0</v>
      </c>
    </row>
    <row r="140" spans="1:1">
      <c r="A140" s="1101">
        <f>IF('Форма 4.7'!$E$14="",1,0)</f>
        <v>0</v>
      </c>
    </row>
    <row r="141" spans="1:1">
      <c r="A141" s="1101">
        <f>IF('Форма 4.7'!$F$14="",1,0)</f>
        <v>0</v>
      </c>
    </row>
    <row r="142" spans="1:1">
      <c r="A142" s="1101">
        <f>IF('Форма 4.7'!$E$15="",1,0)</f>
        <v>0</v>
      </c>
    </row>
    <row r="143" spans="1:1">
      <c r="A143" s="1101">
        <f>IF('Форма 4.7'!$F$15="",1,0)</f>
        <v>0</v>
      </c>
    </row>
    <row r="144" spans="1:1">
      <c r="A144" s="1101">
        <f>IF('Форма 4.7'!$E$16="",1,0)</f>
        <v>0</v>
      </c>
    </row>
    <row r="145" spans="1:1">
      <c r="A145" s="1101">
        <f>IF('Форма 4.7'!$F$16="",1,0)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8"/>
  </cols>
  <sheetData>
    <row r="1" spans="1:3">
      <c r="A1" s="1118" t="s">
        <v>512</v>
      </c>
      <c r="B1" s="1118" t="s">
        <v>513</v>
      </c>
      <c r="C1" s="1118" t="s">
        <v>67</v>
      </c>
    </row>
    <row r="2" spans="1:3">
      <c r="A2" s="1118">
        <v>4189678</v>
      </c>
      <c r="B2" s="1118" t="s">
        <v>1670</v>
      </c>
      <c r="C2" s="1118" t="s">
        <v>1671</v>
      </c>
    </row>
    <row r="3" spans="1:3">
      <c r="A3" s="1118">
        <v>4190415</v>
      </c>
      <c r="B3" s="1118" t="s">
        <v>1672</v>
      </c>
      <c r="C3" s="1118" t="s">
        <v>1671</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2" t="s">
        <v>2314</v>
      </c>
    </row>
    <row r="4" spans="2:2">
      <c r="B4" s="352" t="s">
        <v>516</v>
      </c>
    </row>
    <row r="5" spans="2:2">
      <c r="B5" s="352" t="s">
        <v>517</v>
      </c>
    </row>
    <row r="6" spans="2:2">
      <c r="B6" s="352"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8"/>
    <col min="2" max="2" width="65.28515625" style="1118" customWidth="1"/>
    <col min="3" max="3" width="41" style="1118" customWidth="1"/>
    <col min="4" max="16384" width="9.140625" style="1118"/>
  </cols>
  <sheetData>
    <row r="1" spans="1:2">
      <c r="A1" s="1118" t="s">
        <v>330</v>
      </c>
      <c r="B1" s="1118" t="s">
        <v>331</v>
      </c>
    </row>
    <row r="2" spans="1:2">
      <c r="A2" s="1118">
        <v>4213775</v>
      </c>
      <c r="B2" s="1118" t="s">
        <v>612</v>
      </c>
    </row>
    <row r="3" spans="1:2">
      <c r="A3" s="1118">
        <v>4213784</v>
      </c>
      <c r="B3" s="1118" t="s">
        <v>771</v>
      </c>
    </row>
    <row r="4" spans="1:2">
      <c r="A4" s="1118">
        <v>4213781</v>
      </c>
      <c r="B4" s="1118" t="s">
        <v>770</v>
      </c>
    </row>
    <row r="5" spans="1:2">
      <c r="A5" s="1118">
        <v>4213776</v>
      </c>
      <c r="B5" s="1118" t="s">
        <v>613</v>
      </c>
    </row>
    <row r="6" spans="1:2">
      <c r="A6" s="1118">
        <v>4213777</v>
      </c>
      <c r="B6" s="1118" t="s">
        <v>614</v>
      </c>
    </row>
    <row r="7" spans="1:2">
      <c r="A7" s="1118">
        <v>4238670</v>
      </c>
      <c r="B7" s="1118" t="s">
        <v>761</v>
      </c>
    </row>
    <row r="8" spans="1:2">
      <c r="A8" s="1118">
        <v>4213778</v>
      </c>
      <c r="B8" s="1118" t="s">
        <v>615</v>
      </c>
    </row>
    <row r="9" spans="1:2">
      <c r="A9" s="1118">
        <v>4213780</v>
      </c>
      <c r="B9" s="1118" t="s">
        <v>616</v>
      </c>
    </row>
    <row r="10" spans="1:2">
      <c r="A10" s="1118">
        <v>4213779</v>
      </c>
      <c r="B10" s="1118" t="s">
        <v>619</v>
      </c>
    </row>
    <row r="11" spans="1:2">
      <c r="A11" s="1118">
        <v>4213783</v>
      </c>
      <c r="B11" s="1118" t="s">
        <v>618</v>
      </c>
    </row>
    <row r="12" spans="1:2">
      <c r="A12" s="1118">
        <v>4213782</v>
      </c>
      <c r="B12" s="1118"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9" zoomScaleNormal="100" workbookViewId="0">
      <selection activeCell="E50" sqref="E5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28422605</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1.0.2</v>
      </c>
      <c r="F3" s="440"/>
      <c r="G3" s="43"/>
      <c r="H3" s="43"/>
      <c r="I3" s="43"/>
      <c r="J3" s="43"/>
      <c r="K3" s="43"/>
      <c r="L3" s="261"/>
    </row>
    <row r="4" spans="1:12" s="370" customFormat="1" ht="6">
      <c r="A4" s="364"/>
      <c r="B4" s="365"/>
      <c r="C4" s="366"/>
      <c r="D4" s="367"/>
      <c r="E4" s="387"/>
      <c r="F4" s="388"/>
      <c r="G4" s="389"/>
      <c r="I4" s="371"/>
    </row>
    <row r="5" spans="1:12" ht="22.5">
      <c r="D5" s="24"/>
      <c r="E5" s="1147" t="s">
        <v>769</v>
      </c>
      <c r="F5" s="1148"/>
      <c r="G5" s="433"/>
      <c r="J5" s="308"/>
    </row>
    <row r="6" spans="1:12" s="370" customFormat="1" ht="6">
      <c r="A6" s="364"/>
      <c r="B6" s="365"/>
      <c r="C6" s="366"/>
      <c r="D6" s="367"/>
      <c r="E6" s="372"/>
      <c r="F6" s="373"/>
      <c r="G6" s="374"/>
      <c r="I6" s="371"/>
    </row>
    <row r="7" spans="1:12" ht="27">
      <c r="D7" s="24"/>
      <c r="E7" s="25" t="s">
        <v>52</v>
      </c>
      <c r="F7" s="327" t="s">
        <v>150</v>
      </c>
      <c r="G7" s="382"/>
    </row>
    <row r="8" spans="1:12" s="370" customFormat="1" ht="6">
      <c r="A8" s="364"/>
      <c r="B8" s="365"/>
      <c r="C8" s="366"/>
      <c r="D8" s="367"/>
      <c r="E8" s="368"/>
      <c r="F8" s="369"/>
      <c r="G8" s="367"/>
      <c r="I8" s="371"/>
    </row>
    <row r="9" spans="1:12" ht="27">
      <c r="D9" s="24"/>
      <c r="E9" s="25" t="s">
        <v>474</v>
      </c>
      <c r="F9" s="347" t="s">
        <v>85</v>
      </c>
      <c r="G9" s="381"/>
    </row>
    <row r="10" spans="1:12" s="370" customFormat="1" ht="6">
      <c r="A10" s="375"/>
      <c r="B10" s="365"/>
      <c r="C10" s="366"/>
      <c r="D10" s="376"/>
      <c r="E10" s="372"/>
      <c r="F10" s="377"/>
      <c r="G10" s="378"/>
      <c r="I10" s="371"/>
    </row>
    <row r="11" spans="1:12" ht="27">
      <c r="A11" s="200"/>
      <c r="D11" s="24"/>
      <c r="E11" s="81" t="s">
        <v>472</v>
      </c>
      <c r="F11" s="1119" t="s">
        <v>2297</v>
      </c>
      <c r="G11" s="379"/>
    </row>
    <row r="12" spans="1:12" ht="27">
      <c r="D12" s="24"/>
      <c r="E12" s="81" t="s">
        <v>473</v>
      </c>
      <c r="F12" s="1119" t="s">
        <v>2298</v>
      </c>
      <c r="G12" s="381"/>
    </row>
    <row r="13" spans="1:12" s="370" customFormat="1" ht="6">
      <c r="A13" s="375"/>
      <c r="B13" s="365"/>
      <c r="C13" s="366"/>
      <c r="D13" s="376"/>
      <c r="E13" s="372"/>
      <c r="F13" s="377"/>
      <c r="G13" s="378"/>
      <c r="I13" s="371"/>
    </row>
    <row r="14" spans="1:12" ht="27">
      <c r="D14" s="24"/>
      <c r="E14" s="81" t="s">
        <v>369</v>
      </c>
      <c r="F14" s="328" t="s">
        <v>43</v>
      </c>
      <c r="G14" s="381"/>
    </row>
    <row r="15" spans="1:12" ht="27">
      <c r="D15" s="24"/>
      <c r="E15" s="81" t="s">
        <v>299</v>
      </c>
      <c r="F15" s="329" t="s">
        <v>2300</v>
      </c>
      <c r="G15" s="381"/>
    </row>
    <row r="16" spans="1:12" ht="27">
      <c r="D16" s="24"/>
      <c r="E16" s="81" t="s">
        <v>599</v>
      </c>
      <c r="F16" s="329" t="s">
        <v>2301</v>
      </c>
      <c r="G16" s="381"/>
    </row>
    <row r="17" spans="1:9" ht="19.5">
      <c r="D17" s="24"/>
      <c r="E17" s="25"/>
      <c r="F17" s="443" t="s">
        <v>607</v>
      </c>
      <c r="G17" s="21"/>
    </row>
    <row r="18" spans="1:9" ht="27">
      <c r="D18" s="24"/>
      <c r="E18" s="81" t="s">
        <v>502</v>
      </c>
      <c r="F18" s="328" t="s">
        <v>2299</v>
      </c>
      <c r="G18" s="381"/>
    </row>
    <row r="19" spans="1:9" ht="27">
      <c r="D19" s="24"/>
      <c r="E19" s="81" t="s">
        <v>596</v>
      </c>
      <c r="F19" s="329" t="s">
        <v>2302</v>
      </c>
      <c r="G19" s="381"/>
    </row>
    <row r="20" spans="1:9" ht="27">
      <c r="D20" s="24"/>
      <c r="E20" s="81" t="s">
        <v>595</v>
      </c>
      <c r="F20" s="328" t="s">
        <v>2303</v>
      </c>
      <c r="G20" s="381"/>
    </row>
    <row r="21" spans="1:9" ht="27">
      <c r="D21" s="24"/>
      <c r="E21" s="81" t="s">
        <v>501</v>
      </c>
      <c r="F21" s="328" t="s">
        <v>2304</v>
      </c>
      <c r="G21" s="381"/>
    </row>
    <row r="22" spans="1:9" ht="19.5">
      <c r="D22" s="24"/>
      <c r="E22" s="25"/>
      <c r="F22" s="443" t="s">
        <v>608</v>
      </c>
      <c r="G22" s="21"/>
    </row>
    <row r="23" spans="1:9" ht="27">
      <c r="D23" s="24"/>
      <c r="E23" s="81" t="s">
        <v>611</v>
      </c>
      <c r="F23" s="328" t="s">
        <v>2299</v>
      </c>
      <c r="G23" s="381"/>
    </row>
    <row r="24" spans="1:9" ht="27">
      <c r="D24" s="24"/>
      <c r="E24" s="81" t="s">
        <v>610</v>
      </c>
      <c r="F24" s="329" t="s">
        <v>2305</v>
      </c>
      <c r="G24" s="381"/>
    </row>
    <row r="25" spans="1:9" ht="27">
      <c r="D25" s="24"/>
      <c r="E25" s="81" t="s">
        <v>609</v>
      </c>
      <c r="F25" s="328" t="s">
        <v>2306</v>
      </c>
      <c r="G25" s="381"/>
    </row>
    <row r="26" spans="1:9" ht="27">
      <c r="D26" s="24"/>
      <c r="E26" s="81" t="s">
        <v>501</v>
      </c>
      <c r="F26" s="328" t="s">
        <v>2304</v>
      </c>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2017</v>
      </c>
      <c r="G29" s="380"/>
    </row>
    <row r="30" spans="1:9" ht="27" hidden="1">
      <c r="C30" s="28"/>
      <c r="D30" s="29"/>
      <c r="E30" s="52" t="s">
        <v>203</v>
      </c>
      <c r="F30" s="331"/>
      <c r="G30" s="380"/>
    </row>
    <row r="31" spans="1:9" ht="27">
      <c r="C31" s="28"/>
      <c r="D31" s="29"/>
      <c r="E31" s="30" t="s">
        <v>53</v>
      </c>
      <c r="F31" s="330" t="s">
        <v>2018</v>
      </c>
      <c r="G31" s="380"/>
    </row>
    <row r="32" spans="1:9" ht="27">
      <c r="C32" s="28"/>
      <c r="D32" s="29"/>
      <c r="E32" s="30" t="s">
        <v>54</v>
      </c>
      <c r="F32" s="330" t="s">
        <v>2007</v>
      </c>
      <c r="G32" s="380"/>
      <c r="H32" s="31"/>
    </row>
    <row r="33" spans="1:9" s="370" customFormat="1" ht="6">
      <c r="A33" s="375"/>
      <c r="B33" s="365"/>
      <c r="C33" s="366"/>
      <c r="D33" s="376"/>
      <c r="E33" s="372"/>
      <c r="F33" s="377"/>
      <c r="G33" s="378"/>
      <c r="I33" s="371"/>
    </row>
    <row r="34" spans="1:9" ht="27">
      <c r="A34" s="199"/>
      <c r="D34" s="26"/>
      <c r="E34" s="797" t="s">
        <v>723</v>
      </c>
      <c r="F34" s="1120" t="s">
        <v>726</v>
      </c>
      <c r="G34" s="379"/>
    </row>
    <row r="35" spans="1:9" s="370" customFormat="1" ht="6">
      <c r="A35" s="375"/>
      <c r="B35" s="365"/>
      <c r="C35" s="366"/>
      <c r="D35" s="376"/>
      <c r="E35" s="372"/>
      <c r="F35" s="377"/>
      <c r="G35" s="378"/>
      <c r="I35" s="371"/>
    </row>
    <row r="36" spans="1:9" ht="27">
      <c r="A36" s="199"/>
      <c r="D36" s="26"/>
      <c r="E36" s="81" t="s">
        <v>243</v>
      </c>
      <c r="F36" s="826" t="s">
        <v>204</v>
      </c>
      <c r="G36" s="379"/>
    </row>
    <row r="37" spans="1:9" s="370" customFormat="1" ht="6">
      <c r="A37" s="364"/>
      <c r="B37" s="365"/>
      <c r="C37" s="366"/>
      <c r="D37" s="367"/>
      <c r="E37" s="368"/>
      <c r="F37" s="369"/>
      <c r="G37" s="367"/>
      <c r="I37" s="371"/>
    </row>
    <row r="38" spans="1:9" ht="27">
      <c r="B38" s="189"/>
      <c r="D38" s="24"/>
      <c r="E38" s="81" t="s">
        <v>729</v>
      </c>
      <c r="F38" s="347" t="s">
        <v>84</v>
      </c>
      <c r="G38" s="381"/>
      <c r="I38" s="19"/>
    </row>
    <row r="39" spans="1:9" s="370" customFormat="1" ht="6">
      <c r="A39" s="375"/>
      <c r="B39" s="365"/>
      <c r="C39" s="366"/>
      <c r="D39" s="376"/>
      <c r="E39" s="372"/>
      <c r="F39" s="377"/>
      <c r="G39" s="378"/>
      <c r="I39" s="371"/>
    </row>
    <row r="40" spans="1:9" ht="27">
      <c r="A40" s="201"/>
      <c r="B40" s="92"/>
      <c r="D40" s="33"/>
      <c r="E40" s="32" t="s">
        <v>546</v>
      </c>
      <c r="F40" s="328" t="s">
        <v>2307</v>
      </c>
      <c r="G40" s="379"/>
    </row>
    <row r="41" spans="1:9" ht="27">
      <c r="A41" s="201"/>
      <c r="B41" s="92"/>
      <c r="D41" s="33"/>
      <c r="E41" s="41" t="s">
        <v>547</v>
      </c>
      <c r="F41" s="328" t="s">
        <v>2308</v>
      </c>
      <c r="G41" s="379"/>
    </row>
    <row r="42" spans="1:9" ht="19.5">
      <c r="D42" s="24"/>
      <c r="E42" s="25"/>
      <c r="F42" s="443" t="s">
        <v>578</v>
      </c>
      <c r="G42" s="21"/>
    </row>
    <row r="43" spans="1:9" ht="27">
      <c r="A43" s="201"/>
      <c r="D43" s="21"/>
      <c r="E43" s="441" t="s">
        <v>87</v>
      </c>
      <c r="F43" s="447" t="s">
        <v>2309</v>
      </c>
      <c r="G43" s="379"/>
    </row>
    <row r="44" spans="1:9" ht="27">
      <c r="A44" s="201"/>
      <c r="B44" s="92"/>
      <c r="D44" s="33"/>
      <c r="E44" s="441" t="s">
        <v>88</v>
      </c>
      <c r="F44" s="447" t="s">
        <v>2310</v>
      </c>
      <c r="G44" s="379"/>
    </row>
    <row r="45" spans="1:9" ht="27">
      <c r="A45" s="201"/>
      <c r="B45" s="92"/>
      <c r="D45" s="33"/>
      <c r="E45" s="441" t="s">
        <v>579</v>
      </c>
      <c r="F45" s="447" t="s">
        <v>2311</v>
      </c>
      <c r="G45" s="379"/>
    </row>
    <row r="46" spans="1:9" ht="27">
      <c r="D46" s="24"/>
      <c r="E46" s="442" t="s">
        <v>580</v>
      </c>
      <c r="F46" s="447" t="s">
        <v>2312</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8"/>
    <col min="2" max="2" width="65.28515625" style="1118" customWidth="1"/>
    <col min="3" max="3" width="41" style="1118" customWidth="1"/>
    <col min="4" max="16384" width="9.140625" style="1118"/>
  </cols>
  <sheetData>
    <row r="1" spans="1:2">
      <c r="A1" s="1118" t="s">
        <v>330</v>
      </c>
      <c r="B1" s="1118" t="s">
        <v>332</v>
      </c>
    </row>
    <row r="2" spans="1:2">
      <c r="A2" s="1118">
        <v>4190064</v>
      </c>
      <c r="B2" s="1118" t="s">
        <v>1660</v>
      </c>
    </row>
    <row r="3" spans="1:2">
      <c r="A3" s="1118">
        <v>4190065</v>
      </c>
      <c r="B3" s="1118" t="s">
        <v>1661</v>
      </c>
    </row>
    <row r="4" spans="1:2">
      <c r="A4" s="1118">
        <v>4190066</v>
      </c>
      <c r="B4" s="1118" t="s">
        <v>1662</v>
      </c>
    </row>
    <row r="5" spans="1:2">
      <c r="A5" s="1118">
        <v>4190067</v>
      </c>
      <c r="B5" s="1118" t="s">
        <v>1663</v>
      </c>
    </row>
    <row r="6" spans="1:2">
      <c r="A6" s="1118">
        <v>4190068</v>
      </c>
      <c r="B6" s="1118" t="s">
        <v>1664</v>
      </c>
    </row>
    <row r="7" spans="1:2">
      <c r="A7" s="1118">
        <v>4190069</v>
      </c>
      <c r="B7" s="1118" t="s">
        <v>1665</v>
      </c>
    </row>
    <row r="8" spans="1:2">
      <c r="A8" s="1118">
        <v>4190070</v>
      </c>
      <c r="B8" s="1118" t="s">
        <v>1666</v>
      </c>
    </row>
    <row r="9" spans="1:2">
      <c r="A9" s="1118">
        <v>4190071</v>
      </c>
      <c r="B9" s="1118" t="s">
        <v>1667</v>
      </c>
    </row>
    <row r="10" spans="1:2">
      <c r="A10" s="1118">
        <v>4190072</v>
      </c>
      <c r="B10" s="1118" t="s">
        <v>1668</v>
      </c>
    </row>
    <row r="11" spans="1:2">
      <c r="A11" s="1118">
        <v>4190073</v>
      </c>
      <c r="B11" s="1118" t="s">
        <v>1669</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7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1659</v>
      </c>
      <c r="B1" s="5" t="s">
        <v>1684</v>
      </c>
      <c r="C1" s="5" t="s">
        <v>1685</v>
      </c>
      <c r="D1" s="5" t="s">
        <v>1686</v>
      </c>
      <c r="E1" s="5" t="s">
        <v>1687</v>
      </c>
      <c r="F1" s="5" t="s">
        <v>1688</v>
      </c>
      <c r="G1" s="5" t="s">
        <v>1689</v>
      </c>
      <c r="H1" s="5" t="s">
        <v>1690</v>
      </c>
      <c r="I1" s="5" t="s">
        <v>1691</v>
      </c>
    </row>
    <row r="2" spans="1:10">
      <c r="A2" s="5">
        <v>1</v>
      </c>
      <c r="B2" s="5" t="s">
        <v>1692</v>
      </c>
      <c r="C2" s="5" t="s">
        <v>150</v>
      </c>
      <c r="D2" s="5" t="s">
        <v>1693</v>
      </c>
      <c r="E2" s="5" t="s">
        <v>1694</v>
      </c>
      <c r="F2" s="5" t="s">
        <v>1695</v>
      </c>
      <c r="G2" s="5" t="s">
        <v>1696</v>
      </c>
      <c r="J2" s="5" t="s">
        <v>2296</v>
      </c>
    </row>
    <row r="3" spans="1:10">
      <c r="A3" s="5">
        <v>2</v>
      </c>
      <c r="B3" s="5" t="s">
        <v>1692</v>
      </c>
      <c r="C3" s="5" t="s">
        <v>150</v>
      </c>
      <c r="D3" s="5" t="s">
        <v>1697</v>
      </c>
      <c r="E3" s="5" t="s">
        <v>1698</v>
      </c>
      <c r="F3" s="5" t="s">
        <v>1699</v>
      </c>
      <c r="G3" s="5" t="s">
        <v>1700</v>
      </c>
      <c r="J3" s="5" t="s">
        <v>2296</v>
      </c>
    </row>
    <row r="4" spans="1:10">
      <c r="A4" s="5">
        <v>3</v>
      </c>
      <c r="B4" s="5" t="s">
        <v>1692</v>
      </c>
      <c r="C4" s="5" t="s">
        <v>150</v>
      </c>
      <c r="D4" s="5" t="s">
        <v>1701</v>
      </c>
      <c r="E4" s="5" t="s">
        <v>1702</v>
      </c>
      <c r="F4" s="5" t="s">
        <v>1703</v>
      </c>
      <c r="G4" s="5" t="s">
        <v>1704</v>
      </c>
      <c r="J4" s="5" t="s">
        <v>2296</v>
      </c>
    </row>
    <row r="5" spans="1:10">
      <c r="A5" s="5">
        <v>4</v>
      </c>
      <c r="B5" s="5" t="s">
        <v>1692</v>
      </c>
      <c r="C5" s="5" t="s">
        <v>150</v>
      </c>
      <c r="D5" s="5" t="s">
        <v>1705</v>
      </c>
      <c r="E5" s="5" t="s">
        <v>1706</v>
      </c>
      <c r="F5" s="5" t="s">
        <v>1707</v>
      </c>
      <c r="G5" s="5" t="s">
        <v>1708</v>
      </c>
      <c r="J5" s="5" t="s">
        <v>2296</v>
      </c>
    </row>
    <row r="6" spans="1:10">
      <c r="A6" s="5">
        <v>5</v>
      </c>
      <c r="B6" s="5" t="s">
        <v>1692</v>
      </c>
      <c r="C6" s="5" t="s">
        <v>150</v>
      </c>
      <c r="D6" s="5" t="s">
        <v>1709</v>
      </c>
      <c r="E6" s="5" t="s">
        <v>1710</v>
      </c>
      <c r="F6" s="5" t="s">
        <v>1711</v>
      </c>
      <c r="G6" s="5" t="s">
        <v>1712</v>
      </c>
      <c r="H6" s="5" t="s">
        <v>1713</v>
      </c>
      <c r="J6" s="5" t="s">
        <v>2296</v>
      </c>
    </row>
    <row r="7" spans="1:10">
      <c r="A7" s="5">
        <v>6</v>
      </c>
      <c r="B7" s="5" t="s">
        <v>1692</v>
      </c>
      <c r="C7" s="5" t="s">
        <v>150</v>
      </c>
      <c r="D7" s="5" t="s">
        <v>1714</v>
      </c>
      <c r="E7" s="5" t="s">
        <v>1715</v>
      </c>
      <c r="F7" s="5" t="s">
        <v>1716</v>
      </c>
      <c r="G7" s="5" t="s">
        <v>1717</v>
      </c>
      <c r="H7" s="5" t="s">
        <v>1718</v>
      </c>
      <c r="J7" s="5" t="s">
        <v>2296</v>
      </c>
    </row>
    <row r="8" spans="1:10">
      <c r="A8" s="5">
        <v>7</v>
      </c>
      <c r="B8" s="5" t="s">
        <v>1692</v>
      </c>
      <c r="C8" s="5" t="s">
        <v>150</v>
      </c>
      <c r="D8" s="5" t="s">
        <v>1719</v>
      </c>
      <c r="E8" s="5" t="s">
        <v>1720</v>
      </c>
      <c r="F8" s="5" t="s">
        <v>1721</v>
      </c>
      <c r="G8" s="5" t="s">
        <v>1722</v>
      </c>
      <c r="J8" s="5" t="s">
        <v>2296</v>
      </c>
    </row>
    <row r="9" spans="1:10">
      <c r="A9" s="5">
        <v>8</v>
      </c>
      <c r="B9" s="5" t="s">
        <v>1692</v>
      </c>
      <c r="C9" s="5" t="s">
        <v>150</v>
      </c>
      <c r="D9" s="5" t="s">
        <v>1723</v>
      </c>
      <c r="E9" s="5" t="s">
        <v>1724</v>
      </c>
      <c r="F9" s="5" t="s">
        <v>1725</v>
      </c>
      <c r="G9" s="5" t="s">
        <v>1726</v>
      </c>
      <c r="J9" s="5" t="s">
        <v>2296</v>
      </c>
    </row>
    <row r="10" spans="1:10">
      <c r="A10" s="5">
        <v>9</v>
      </c>
      <c r="B10" s="5" t="s">
        <v>1692</v>
      </c>
      <c r="C10" s="5" t="s">
        <v>150</v>
      </c>
      <c r="D10" s="5" t="s">
        <v>1727</v>
      </c>
      <c r="E10" s="5" t="s">
        <v>1728</v>
      </c>
      <c r="F10" s="5" t="s">
        <v>1729</v>
      </c>
      <c r="G10" s="5" t="s">
        <v>1730</v>
      </c>
      <c r="J10" s="5" t="s">
        <v>2296</v>
      </c>
    </row>
    <row r="11" spans="1:10">
      <c r="A11" s="5">
        <v>10</v>
      </c>
      <c r="B11" s="5" t="s">
        <v>1692</v>
      </c>
      <c r="C11" s="5" t="s">
        <v>150</v>
      </c>
      <c r="D11" s="5" t="s">
        <v>1731</v>
      </c>
      <c r="E11" s="5" t="s">
        <v>1732</v>
      </c>
      <c r="F11" s="5" t="s">
        <v>1733</v>
      </c>
      <c r="G11" s="5" t="s">
        <v>1734</v>
      </c>
      <c r="H11" s="5" t="s">
        <v>1735</v>
      </c>
      <c r="J11" s="5" t="s">
        <v>2296</v>
      </c>
    </row>
    <row r="12" spans="1:10">
      <c r="A12" s="5">
        <v>11</v>
      </c>
      <c r="B12" s="5" t="s">
        <v>1692</v>
      </c>
      <c r="C12" s="5" t="s">
        <v>150</v>
      </c>
      <c r="D12" s="5" t="s">
        <v>1736</v>
      </c>
      <c r="E12" s="5" t="s">
        <v>1737</v>
      </c>
      <c r="F12" s="5" t="s">
        <v>1738</v>
      </c>
      <c r="G12" s="5" t="s">
        <v>1739</v>
      </c>
      <c r="J12" s="5" t="s">
        <v>2296</v>
      </c>
    </row>
    <row r="13" spans="1:10">
      <c r="A13" s="5">
        <v>12</v>
      </c>
      <c r="B13" s="5" t="s">
        <v>1692</v>
      </c>
      <c r="C13" s="5" t="s">
        <v>150</v>
      </c>
      <c r="D13" s="5" t="s">
        <v>1740</v>
      </c>
      <c r="E13" s="5" t="s">
        <v>1741</v>
      </c>
      <c r="F13" s="5" t="s">
        <v>1742</v>
      </c>
      <c r="G13" s="5" t="s">
        <v>1743</v>
      </c>
      <c r="J13" s="5" t="s">
        <v>2296</v>
      </c>
    </row>
    <row r="14" spans="1:10">
      <c r="A14" s="5">
        <v>13</v>
      </c>
      <c r="B14" s="5" t="s">
        <v>1692</v>
      </c>
      <c r="C14" s="5" t="s">
        <v>150</v>
      </c>
      <c r="D14" s="5" t="s">
        <v>1744</v>
      </c>
      <c r="E14" s="5" t="s">
        <v>1745</v>
      </c>
      <c r="F14" s="5" t="s">
        <v>1746</v>
      </c>
      <c r="G14" s="5" t="s">
        <v>1747</v>
      </c>
      <c r="J14" s="5" t="s">
        <v>2296</v>
      </c>
    </row>
    <row r="15" spans="1:10">
      <c r="A15" s="5">
        <v>14</v>
      </c>
      <c r="B15" s="5" t="s">
        <v>1692</v>
      </c>
      <c r="C15" s="5" t="s">
        <v>150</v>
      </c>
      <c r="D15" s="5" t="s">
        <v>1748</v>
      </c>
      <c r="E15" s="5" t="s">
        <v>1749</v>
      </c>
      <c r="F15" s="5" t="s">
        <v>1750</v>
      </c>
      <c r="G15" s="5" t="s">
        <v>1751</v>
      </c>
      <c r="H15" s="5" t="s">
        <v>1752</v>
      </c>
      <c r="J15" s="5" t="s">
        <v>2296</v>
      </c>
    </row>
    <row r="16" spans="1:10">
      <c r="A16" s="5">
        <v>15</v>
      </c>
      <c r="B16" s="5" t="s">
        <v>1692</v>
      </c>
      <c r="C16" s="5" t="s">
        <v>150</v>
      </c>
      <c r="D16" s="5" t="s">
        <v>1753</v>
      </c>
      <c r="E16" s="5" t="s">
        <v>1754</v>
      </c>
      <c r="F16" s="5" t="s">
        <v>1750</v>
      </c>
      <c r="G16" s="5" t="s">
        <v>1755</v>
      </c>
      <c r="J16" s="5" t="s">
        <v>2296</v>
      </c>
    </row>
    <row r="17" spans="1:10">
      <c r="A17" s="5">
        <v>16</v>
      </c>
      <c r="B17" s="5" t="s">
        <v>1692</v>
      </c>
      <c r="C17" s="5" t="s">
        <v>150</v>
      </c>
      <c r="D17" s="5" t="s">
        <v>1756</v>
      </c>
      <c r="E17" s="5" t="s">
        <v>1757</v>
      </c>
      <c r="F17" s="5" t="s">
        <v>1758</v>
      </c>
      <c r="G17" s="5" t="s">
        <v>1759</v>
      </c>
      <c r="J17" s="5" t="s">
        <v>2296</v>
      </c>
    </row>
    <row r="18" spans="1:10">
      <c r="A18" s="5">
        <v>17</v>
      </c>
      <c r="B18" s="5" t="s">
        <v>1692</v>
      </c>
      <c r="C18" s="5" t="s">
        <v>150</v>
      </c>
      <c r="D18" s="5" t="s">
        <v>1760</v>
      </c>
      <c r="E18" s="5" t="s">
        <v>1761</v>
      </c>
      <c r="F18" s="5" t="s">
        <v>1762</v>
      </c>
      <c r="G18" s="5" t="s">
        <v>1747</v>
      </c>
      <c r="J18" s="5" t="s">
        <v>2296</v>
      </c>
    </row>
    <row r="19" spans="1:10">
      <c r="A19" s="5">
        <v>18</v>
      </c>
      <c r="B19" s="5" t="s">
        <v>1692</v>
      </c>
      <c r="C19" s="5" t="s">
        <v>150</v>
      </c>
      <c r="D19" s="5" t="s">
        <v>1763</v>
      </c>
      <c r="E19" s="5" t="s">
        <v>1764</v>
      </c>
      <c r="F19" s="5" t="s">
        <v>1765</v>
      </c>
      <c r="G19" s="5" t="s">
        <v>1766</v>
      </c>
      <c r="J19" s="5" t="s">
        <v>2296</v>
      </c>
    </row>
    <row r="20" spans="1:10">
      <c r="A20" s="5">
        <v>19</v>
      </c>
      <c r="B20" s="5" t="s">
        <v>1692</v>
      </c>
      <c r="C20" s="5" t="s">
        <v>150</v>
      </c>
      <c r="D20" s="5" t="s">
        <v>1767</v>
      </c>
      <c r="E20" s="5" t="s">
        <v>1768</v>
      </c>
      <c r="F20" s="5" t="s">
        <v>1769</v>
      </c>
      <c r="G20" s="5" t="s">
        <v>1770</v>
      </c>
      <c r="J20" s="5" t="s">
        <v>2296</v>
      </c>
    </row>
    <row r="21" spans="1:10">
      <c r="A21" s="5">
        <v>20</v>
      </c>
      <c r="B21" s="5" t="s">
        <v>1692</v>
      </c>
      <c r="C21" s="5" t="s">
        <v>150</v>
      </c>
      <c r="D21" s="5" t="s">
        <v>1771</v>
      </c>
      <c r="E21" s="5" t="s">
        <v>1772</v>
      </c>
      <c r="F21" s="5" t="s">
        <v>1773</v>
      </c>
      <c r="G21" s="5" t="s">
        <v>1774</v>
      </c>
      <c r="J21" s="5" t="s">
        <v>2296</v>
      </c>
    </row>
    <row r="22" spans="1:10">
      <c r="A22" s="5">
        <v>21</v>
      </c>
      <c r="B22" s="5" t="s">
        <v>1692</v>
      </c>
      <c r="C22" s="5" t="s">
        <v>150</v>
      </c>
      <c r="D22" s="5" t="s">
        <v>1775</v>
      </c>
      <c r="E22" s="5" t="s">
        <v>1776</v>
      </c>
      <c r="F22" s="5" t="s">
        <v>1777</v>
      </c>
      <c r="G22" s="5" t="s">
        <v>1770</v>
      </c>
      <c r="J22" s="5" t="s">
        <v>2296</v>
      </c>
    </row>
    <row r="23" spans="1:10">
      <c r="A23" s="5">
        <v>22</v>
      </c>
      <c r="B23" s="5" t="s">
        <v>1692</v>
      </c>
      <c r="C23" s="5" t="s">
        <v>150</v>
      </c>
      <c r="D23" s="5" t="s">
        <v>1778</v>
      </c>
      <c r="E23" s="5" t="s">
        <v>1779</v>
      </c>
      <c r="F23" s="5" t="s">
        <v>1780</v>
      </c>
      <c r="G23" s="5" t="s">
        <v>1743</v>
      </c>
      <c r="J23" s="5" t="s">
        <v>2296</v>
      </c>
    </row>
    <row r="24" spans="1:10">
      <c r="A24" s="5">
        <v>23</v>
      </c>
      <c r="B24" s="5" t="s">
        <v>1692</v>
      </c>
      <c r="C24" s="5" t="s">
        <v>150</v>
      </c>
      <c r="D24" s="5" t="s">
        <v>1781</v>
      </c>
      <c r="E24" s="5" t="s">
        <v>1782</v>
      </c>
      <c r="F24" s="5" t="s">
        <v>1783</v>
      </c>
      <c r="G24" s="5" t="s">
        <v>1743</v>
      </c>
      <c r="J24" s="5" t="s">
        <v>2296</v>
      </c>
    </row>
    <row r="25" spans="1:10">
      <c r="A25" s="5">
        <v>24</v>
      </c>
      <c r="B25" s="5" t="s">
        <v>1692</v>
      </c>
      <c r="C25" s="5" t="s">
        <v>150</v>
      </c>
      <c r="D25" s="5" t="s">
        <v>1784</v>
      </c>
      <c r="E25" s="5" t="s">
        <v>1785</v>
      </c>
      <c r="F25" s="5" t="s">
        <v>1786</v>
      </c>
      <c r="G25" s="5" t="s">
        <v>1770</v>
      </c>
      <c r="J25" s="5" t="s">
        <v>2296</v>
      </c>
    </row>
    <row r="26" spans="1:10">
      <c r="A26" s="5">
        <v>25</v>
      </c>
      <c r="B26" s="5" t="s">
        <v>1692</v>
      </c>
      <c r="C26" s="5" t="s">
        <v>150</v>
      </c>
      <c r="D26" s="5" t="s">
        <v>1787</v>
      </c>
      <c r="E26" s="5" t="s">
        <v>1788</v>
      </c>
      <c r="F26" s="5" t="s">
        <v>1789</v>
      </c>
      <c r="G26" s="5" t="s">
        <v>1770</v>
      </c>
      <c r="J26" s="5" t="s">
        <v>2296</v>
      </c>
    </row>
    <row r="27" spans="1:10">
      <c r="A27" s="5">
        <v>26</v>
      </c>
      <c r="B27" s="5" t="s">
        <v>1692</v>
      </c>
      <c r="C27" s="5" t="s">
        <v>150</v>
      </c>
      <c r="D27" s="5" t="s">
        <v>1790</v>
      </c>
      <c r="E27" s="5" t="s">
        <v>1791</v>
      </c>
      <c r="F27" s="5" t="s">
        <v>1792</v>
      </c>
      <c r="G27" s="5" t="s">
        <v>1793</v>
      </c>
      <c r="J27" s="5" t="s">
        <v>2296</v>
      </c>
    </row>
    <row r="28" spans="1:10">
      <c r="A28" s="5">
        <v>27</v>
      </c>
      <c r="B28" s="5" t="s">
        <v>1692</v>
      </c>
      <c r="C28" s="5" t="s">
        <v>150</v>
      </c>
      <c r="D28" s="5" t="s">
        <v>1794</v>
      </c>
      <c r="E28" s="5" t="s">
        <v>1795</v>
      </c>
      <c r="F28" s="5" t="s">
        <v>1796</v>
      </c>
      <c r="G28" s="5" t="s">
        <v>1700</v>
      </c>
      <c r="J28" s="5" t="s">
        <v>2296</v>
      </c>
    </row>
    <row r="29" spans="1:10">
      <c r="A29" s="5">
        <v>28</v>
      </c>
      <c r="B29" s="5" t="s">
        <v>1692</v>
      </c>
      <c r="C29" s="5" t="s">
        <v>150</v>
      </c>
      <c r="D29" s="5" t="s">
        <v>1797</v>
      </c>
      <c r="E29" s="5" t="s">
        <v>1798</v>
      </c>
      <c r="F29" s="5" t="s">
        <v>1799</v>
      </c>
      <c r="G29" s="5" t="s">
        <v>1800</v>
      </c>
      <c r="J29" s="5" t="s">
        <v>2296</v>
      </c>
    </row>
    <row r="30" spans="1:10">
      <c r="A30" s="5">
        <v>29</v>
      </c>
      <c r="B30" s="5" t="s">
        <v>1692</v>
      </c>
      <c r="C30" s="5" t="s">
        <v>150</v>
      </c>
      <c r="D30" s="5" t="s">
        <v>1801</v>
      </c>
      <c r="E30" s="5" t="s">
        <v>1802</v>
      </c>
      <c r="F30" s="5" t="s">
        <v>1803</v>
      </c>
      <c r="G30" s="5" t="s">
        <v>1804</v>
      </c>
      <c r="J30" s="5" t="s">
        <v>2296</v>
      </c>
    </row>
    <row r="31" spans="1:10">
      <c r="A31" s="5">
        <v>30</v>
      </c>
      <c r="B31" s="5" t="s">
        <v>1692</v>
      </c>
      <c r="C31" s="5" t="s">
        <v>150</v>
      </c>
      <c r="D31" s="5" t="s">
        <v>1805</v>
      </c>
      <c r="E31" s="5" t="s">
        <v>1806</v>
      </c>
      <c r="F31" s="5" t="s">
        <v>1807</v>
      </c>
      <c r="G31" s="5" t="s">
        <v>1808</v>
      </c>
      <c r="H31" s="5" t="s">
        <v>1809</v>
      </c>
      <c r="J31" s="5" t="s">
        <v>2296</v>
      </c>
    </row>
    <row r="32" spans="1:10">
      <c r="A32" s="5">
        <v>31</v>
      </c>
      <c r="B32" s="5" t="s">
        <v>1692</v>
      </c>
      <c r="C32" s="5" t="s">
        <v>150</v>
      </c>
      <c r="D32" s="5" t="s">
        <v>1810</v>
      </c>
      <c r="E32" s="5" t="s">
        <v>1811</v>
      </c>
      <c r="F32" s="5" t="s">
        <v>1812</v>
      </c>
      <c r="G32" s="5" t="s">
        <v>1813</v>
      </c>
      <c r="J32" s="5" t="s">
        <v>2296</v>
      </c>
    </row>
    <row r="33" spans="1:10">
      <c r="A33" s="5">
        <v>32</v>
      </c>
      <c r="B33" s="5" t="s">
        <v>1692</v>
      </c>
      <c r="C33" s="5" t="s">
        <v>150</v>
      </c>
      <c r="D33" s="5" t="s">
        <v>1814</v>
      </c>
      <c r="E33" s="5" t="s">
        <v>1815</v>
      </c>
      <c r="F33" s="5" t="s">
        <v>1816</v>
      </c>
      <c r="G33" s="5" t="s">
        <v>1817</v>
      </c>
      <c r="J33" s="5" t="s">
        <v>2296</v>
      </c>
    </row>
    <row r="34" spans="1:10">
      <c r="A34" s="5">
        <v>33</v>
      </c>
      <c r="B34" s="5" t="s">
        <v>1692</v>
      </c>
      <c r="C34" s="5" t="s">
        <v>150</v>
      </c>
      <c r="D34" s="5" t="s">
        <v>1818</v>
      </c>
      <c r="E34" s="5" t="s">
        <v>1819</v>
      </c>
      <c r="F34" s="5" t="s">
        <v>1820</v>
      </c>
      <c r="G34" s="5" t="s">
        <v>1821</v>
      </c>
      <c r="J34" s="5" t="s">
        <v>2296</v>
      </c>
    </row>
    <row r="35" spans="1:10">
      <c r="A35" s="5">
        <v>34</v>
      </c>
      <c r="B35" s="5" t="s">
        <v>1692</v>
      </c>
      <c r="C35" s="5" t="s">
        <v>150</v>
      </c>
      <c r="D35" s="5" t="s">
        <v>1822</v>
      </c>
      <c r="E35" s="5" t="s">
        <v>1823</v>
      </c>
      <c r="F35" s="5" t="s">
        <v>1824</v>
      </c>
      <c r="G35" s="5" t="s">
        <v>1825</v>
      </c>
      <c r="J35" s="5" t="s">
        <v>2296</v>
      </c>
    </row>
    <row r="36" spans="1:10">
      <c r="A36" s="5">
        <v>35</v>
      </c>
      <c r="B36" s="5" t="s">
        <v>1692</v>
      </c>
      <c r="C36" s="5" t="s">
        <v>150</v>
      </c>
      <c r="D36" s="5" t="s">
        <v>1826</v>
      </c>
      <c r="E36" s="5" t="s">
        <v>1827</v>
      </c>
      <c r="F36" s="5" t="s">
        <v>1828</v>
      </c>
      <c r="G36" s="5" t="s">
        <v>1747</v>
      </c>
      <c r="H36" s="5" t="s">
        <v>1829</v>
      </c>
      <c r="J36" s="5" t="s">
        <v>2296</v>
      </c>
    </row>
    <row r="37" spans="1:10">
      <c r="A37" s="5">
        <v>36</v>
      </c>
      <c r="B37" s="5" t="s">
        <v>1692</v>
      </c>
      <c r="C37" s="5" t="s">
        <v>150</v>
      </c>
      <c r="D37" s="5" t="s">
        <v>1830</v>
      </c>
      <c r="E37" s="5" t="s">
        <v>1831</v>
      </c>
      <c r="F37" s="5" t="s">
        <v>1832</v>
      </c>
      <c r="G37" s="5" t="s">
        <v>1747</v>
      </c>
      <c r="J37" s="5" t="s">
        <v>2296</v>
      </c>
    </row>
    <row r="38" spans="1:10">
      <c r="A38" s="5">
        <v>37</v>
      </c>
      <c r="B38" s="5" t="s">
        <v>1692</v>
      </c>
      <c r="C38" s="5" t="s">
        <v>150</v>
      </c>
      <c r="D38" s="5" t="s">
        <v>1833</v>
      </c>
      <c r="E38" s="5" t="s">
        <v>1834</v>
      </c>
      <c r="F38" s="5" t="s">
        <v>1835</v>
      </c>
      <c r="G38" s="5" t="s">
        <v>1836</v>
      </c>
      <c r="J38" s="5" t="s">
        <v>2296</v>
      </c>
    </row>
    <row r="39" spans="1:10">
      <c r="A39" s="5">
        <v>38</v>
      </c>
      <c r="B39" s="5" t="s">
        <v>1692</v>
      </c>
      <c r="C39" s="5" t="s">
        <v>150</v>
      </c>
      <c r="D39" s="5" t="s">
        <v>1837</v>
      </c>
      <c r="E39" s="5" t="s">
        <v>1838</v>
      </c>
      <c r="F39" s="5" t="s">
        <v>1839</v>
      </c>
      <c r="G39" s="5" t="s">
        <v>1821</v>
      </c>
      <c r="J39" s="5" t="s">
        <v>2296</v>
      </c>
    </row>
    <row r="40" spans="1:10">
      <c r="A40" s="5">
        <v>39</v>
      </c>
      <c r="B40" s="5" t="s">
        <v>1692</v>
      </c>
      <c r="C40" s="5" t="s">
        <v>150</v>
      </c>
      <c r="D40" s="5" t="s">
        <v>1840</v>
      </c>
      <c r="E40" s="5" t="s">
        <v>1841</v>
      </c>
      <c r="F40" s="5" t="s">
        <v>1842</v>
      </c>
      <c r="G40" s="5" t="s">
        <v>1843</v>
      </c>
      <c r="J40" s="5" t="s">
        <v>2296</v>
      </c>
    </row>
    <row r="41" spans="1:10">
      <c r="A41" s="5">
        <v>40</v>
      </c>
      <c r="B41" s="5" t="s">
        <v>1692</v>
      </c>
      <c r="C41" s="5" t="s">
        <v>150</v>
      </c>
      <c r="D41" s="5" t="s">
        <v>1844</v>
      </c>
      <c r="E41" s="5" t="s">
        <v>1845</v>
      </c>
      <c r="F41" s="5" t="s">
        <v>1846</v>
      </c>
      <c r="G41" s="5" t="s">
        <v>1800</v>
      </c>
      <c r="H41" s="5" t="s">
        <v>1847</v>
      </c>
      <c r="J41" s="5" t="s">
        <v>2296</v>
      </c>
    </row>
    <row r="42" spans="1:10">
      <c r="A42" s="5">
        <v>41</v>
      </c>
      <c r="B42" s="5" t="s">
        <v>1692</v>
      </c>
      <c r="C42" s="5" t="s">
        <v>150</v>
      </c>
      <c r="D42" s="5" t="s">
        <v>1848</v>
      </c>
      <c r="E42" s="5" t="s">
        <v>1849</v>
      </c>
      <c r="F42" s="5" t="s">
        <v>1850</v>
      </c>
      <c r="G42" s="5" t="s">
        <v>1851</v>
      </c>
      <c r="J42" s="5" t="s">
        <v>2296</v>
      </c>
    </row>
    <row r="43" spans="1:10">
      <c r="A43" s="5">
        <v>42</v>
      </c>
      <c r="B43" s="5" t="s">
        <v>1692</v>
      </c>
      <c r="C43" s="5" t="s">
        <v>150</v>
      </c>
      <c r="D43" s="5" t="s">
        <v>1852</v>
      </c>
      <c r="E43" s="5" t="s">
        <v>1853</v>
      </c>
      <c r="F43" s="5" t="s">
        <v>1854</v>
      </c>
      <c r="G43" s="5" t="s">
        <v>1843</v>
      </c>
      <c r="H43" s="5" t="s">
        <v>1855</v>
      </c>
      <c r="J43" s="5" t="s">
        <v>2296</v>
      </c>
    </row>
    <row r="44" spans="1:10">
      <c r="A44" s="5">
        <v>43</v>
      </c>
      <c r="B44" s="5" t="s">
        <v>1692</v>
      </c>
      <c r="C44" s="5" t="s">
        <v>150</v>
      </c>
      <c r="D44" s="5" t="s">
        <v>1856</v>
      </c>
      <c r="E44" s="5" t="s">
        <v>1857</v>
      </c>
      <c r="F44" s="5" t="s">
        <v>1858</v>
      </c>
      <c r="G44" s="5" t="s">
        <v>1766</v>
      </c>
      <c r="J44" s="5" t="s">
        <v>2296</v>
      </c>
    </row>
    <row r="45" spans="1:10">
      <c r="A45" s="5">
        <v>44</v>
      </c>
      <c r="B45" s="5" t="s">
        <v>1692</v>
      </c>
      <c r="C45" s="5" t="s">
        <v>150</v>
      </c>
      <c r="D45" s="5" t="s">
        <v>1859</v>
      </c>
      <c r="E45" s="5" t="s">
        <v>1860</v>
      </c>
      <c r="F45" s="5" t="s">
        <v>1861</v>
      </c>
      <c r="G45" s="5" t="s">
        <v>1747</v>
      </c>
      <c r="J45" s="5" t="s">
        <v>2296</v>
      </c>
    </row>
    <row r="46" spans="1:10">
      <c r="A46" s="5">
        <v>45</v>
      </c>
      <c r="B46" s="5" t="s">
        <v>1692</v>
      </c>
      <c r="C46" s="5" t="s">
        <v>150</v>
      </c>
      <c r="D46" s="5" t="s">
        <v>1862</v>
      </c>
      <c r="E46" s="5" t="s">
        <v>1863</v>
      </c>
      <c r="F46" s="5" t="s">
        <v>1864</v>
      </c>
      <c r="G46" s="5" t="s">
        <v>1865</v>
      </c>
      <c r="J46" s="5" t="s">
        <v>2296</v>
      </c>
    </row>
    <row r="47" spans="1:10">
      <c r="A47" s="5">
        <v>46</v>
      </c>
      <c r="B47" s="5" t="s">
        <v>1692</v>
      </c>
      <c r="C47" s="5" t="s">
        <v>150</v>
      </c>
      <c r="D47" s="5" t="s">
        <v>1866</v>
      </c>
      <c r="E47" s="5" t="s">
        <v>1867</v>
      </c>
      <c r="F47" s="5" t="s">
        <v>1868</v>
      </c>
      <c r="G47" s="5" t="s">
        <v>1821</v>
      </c>
      <c r="H47" s="5" t="s">
        <v>1869</v>
      </c>
      <c r="J47" s="5" t="s">
        <v>2296</v>
      </c>
    </row>
    <row r="48" spans="1:10">
      <c r="A48" s="5">
        <v>47</v>
      </c>
      <c r="B48" s="5" t="s">
        <v>1692</v>
      </c>
      <c r="C48" s="5" t="s">
        <v>150</v>
      </c>
      <c r="D48" s="5" t="s">
        <v>1870</v>
      </c>
      <c r="E48" s="5" t="s">
        <v>1871</v>
      </c>
      <c r="F48" s="5" t="s">
        <v>1872</v>
      </c>
      <c r="G48" s="5" t="s">
        <v>1747</v>
      </c>
      <c r="J48" s="5" t="s">
        <v>2296</v>
      </c>
    </row>
    <row r="49" spans="1:10">
      <c r="A49" s="5">
        <v>48</v>
      </c>
      <c r="B49" s="5" t="s">
        <v>1692</v>
      </c>
      <c r="C49" s="5" t="s">
        <v>150</v>
      </c>
      <c r="D49" s="5" t="s">
        <v>1873</v>
      </c>
      <c r="E49" s="5" t="s">
        <v>1874</v>
      </c>
      <c r="F49" s="5" t="s">
        <v>1875</v>
      </c>
      <c r="G49" s="5" t="s">
        <v>1876</v>
      </c>
      <c r="J49" s="5" t="s">
        <v>2296</v>
      </c>
    </row>
    <row r="50" spans="1:10">
      <c r="A50" s="5">
        <v>49</v>
      </c>
      <c r="B50" s="5" t="s">
        <v>1692</v>
      </c>
      <c r="C50" s="5" t="s">
        <v>150</v>
      </c>
      <c r="D50" s="5" t="s">
        <v>1877</v>
      </c>
      <c r="E50" s="5" t="s">
        <v>1878</v>
      </c>
      <c r="F50" s="5" t="s">
        <v>1879</v>
      </c>
      <c r="G50" s="5" t="s">
        <v>1880</v>
      </c>
      <c r="J50" s="5" t="s">
        <v>2296</v>
      </c>
    </row>
    <row r="51" spans="1:10">
      <c r="A51" s="5">
        <v>50</v>
      </c>
      <c r="B51" s="5" t="s">
        <v>1692</v>
      </c>
      <c r="C51" s="5" t="s">
        <v>150</v>
      </c>
      <c r="D51" s="5" t="s">
        <v>1881</v>
      </c>
      <c r="E51" s="5" t="s">
        <v>1882</v>
      </c>
      <c r="F51" s="5" t="s">
        <v>1883</v>
      </c>
      <c r="G51" s="5" t="s">
        <v>1747</v>
      </c>
      <c r="J51" s="5" t="s">
        <v>2296</v>
      </c>
    </row>
    <row r="52" spans="1:10">
      <c r="A52" s="5">
        <v>51</v>
      </c>
      <c r="B52" s="5" t="s">
        <v>1692</v>
      </c>
      <c r="C52" s="5" t="s">
        <v>150</v>
      </c>
      <c r="D52" s="5" t="s">
        <v>1884</v>
      </c>
      <c r="E52" s="5" t="s">
        <v>1885</v>
      </c>
      <c r="F52" s="5" t="s">
        <v>1886</v>
      </c>
      <c r="G52" s="5" t="s">
        <v>1747</v>
      </c>
      <c r="J52" s="5" t="s">
        <v>2296</v>
      </c>
    </row>
    <row r="53" spans="1:10">
      <c r="A53" s="5">
        <v>52</v>
      </c>
      <c r="B53" s="5" t="s">
        <v>1692</v>
      </c>
      <c r="C53" s="5" t="s">
        <v>150</v>
      </c>
      <c r="D53" s="5" t="s">
        <v>1887</v>
      </c>
      <c r="E53" s="5" t="s">
        <v>1888</v>
      </c>
      <c r="F53" s="5" t="s">
        <v>1889</v>
      </c>
      <c r="G53" s="5" t="s">
        <v>1890</v>
      </c>
      <c r="J53" s="5" t="s">
        <v>2296</v>
      </c>
    </row>
    <row r="54" spans="1:10">
      <c r="A54" s="5">
        <v>53</v>
      </c>
      <c r="B54" s="5" t="s">
        <v>1692</v>
      </c>
      <c r="C54" s="5" t="s">
        <v>150</v>
      </c>
      <c r="D54" s="5" t="s">
        <v>1891</v>
      </c>
      <c r="E54" s="5" t="s">
        <v>1892</v>
      </c>
      <c r="F54" s="5" t="s">
        <v>1893</v>
      </c>
      <c r="G54" s="5" t="s">
        <v>1894</v>
      </c>
      <c r="J54" s="5" t="s">
        <v>2296</v>
      </c>
    </row>
    <row r="55" spans="1:10">
      <c r="A55" s="5">
        <v>54</v>
      </c>
      <c r="B55" s="5" t="s">
        <v>1692</v>
      </c>
      <c r="C55" s="5" t="s">
        <v>150</v>
      </c>
      <c r="D55" s="5" t="s">
        <v>1895</v>
      </c>
      <c r="E55" s="5" t="s">
        <v>1896</v>
      </c>
      <c r="F55" s="5" t="s">
        <v>1897</v>
      </c>
      <c r="G55" s="5" t="s">
        <v>1898</v>
      </c>
      <c r="J55" s="5" t="s">
        <v>2296</v>
      </c>
    </row>
    <row r="56" spans="1:10">
      <c r="A56" s="5">
        <v>55</v>
      </c>
      <c r="B56" s="5" t="s">
        <v>1692</v>
      </c>
      <c r="C56" s="5" t="s">
        <v>150</v>
      </c>
      <c r="D56" s="5" t="s">
        <v>1899</v>
      </c>
      <c r="E56" s="5" t="s">
        <v>1900</v>
      </c>
      <c r="F56" s="5" t="s">
        <v>1901</v>
      </c>
      <c r="G56" s="5" t="s">
        <v>1902</v>
      </c>
      <c r="J56" s="5" t="s">
        <v>2296</v>
      </c>
    </row>
    <row r="57" spans="1:10">
      <c r="A57" s="5">
        <v>56</v>
      </c>
      <c r="B57" s="5" t="s">
        <v>1692</v>
      </c>
      <c r="C57" s="5" t="s">
        <v>150</v>
      </c>
      <c r="D57" s="5" t="s">
        <v>1903</v>
      </c>
      <c r="E57" s="5" t="s">
        <v>1904</v>
      </c>
      <c r="F57" s="5" t="s">
        <v>1905</v>
      </c>
      <c r="G57" s="5" t="s">
        <v>1808</v>
      </c>
      <c r="J57" s="5" t="s">
        <v>2296</v>
      </c>
    </row>
    <row r="58" spans="1:10">
      <c r="A58" s="5">
        <v>57</v>
      </c>
      <c r="B58" s="5" t="s">
        <v>1692</v>
      </c>
      <c r="C58" s="5" t="s">
        <v>150</v>
      </c>
      <c r="D58" s="5" t="s">
        <v>1906</v>
      </c>
      <c r="E58" s="5" t="s">
        <v>1907</v>
      </c>
      <c r="F58" s="5" t="s">
        <v>1908</v>
      </c>
      <c r="G58" s="5" t="s">
        <v>1909</v>
      </c>
      <c r="J58" s="5" t="s">
        <v>2296</v>
      </c>
    </row>
    <row r="59" spans="1:10">
      <c r="A59" s="5">
        <v>58</v>
      </c>
      <c r="B59" s="5" t="s">
        <v>1692</v>
      </c>
      <c r="C59" s="5" t="s">
        <v>150</v>
      </c>
      <c r="D59" s="5" t="s">
        <v>1910</v>
      </c>
      <c r="E59" s="5" t="s">
        <v>1911</v>
      </c>
      <c r="F59" s="5" t="s">
        <v>1912</v>
      </c>
      <c r="G59" s="5" t="s">
        <v>1913</v>
      </c>
      <c r="J59" s="5" t="s">
        <v>2296</v>
      </c>
    </row>
    <row r="60" spans="1:10">
      <c r="A60" s="5">
        <v>59</v>
      </c>
      <c r="B60" s="5" t="s">
        <v>1692</v>
      </c>
      <c r="C60" s="5" t="s">
        <v>150</v>
      </c>
      <c r="D60" s="5" t="s">
        <v>1914</v>
      </c>
      <c r="E60" s="5" t="s">
        <v>1915</v>
      </c>
      <c r="F60" s="5" t="s">
        <v>1916</v>
      </c>
      <c r="G60" s="5" t="s">
        <v>1917</v>
      </c>
      <c r="J60" s="5" t="s">
        <v>2296</v>
      </c>
    </row>
    <row r="61" spans="1:10">
      <c r="A61" s="5">
        <v>60</v>
      </c>
      <c r="B61" s="5" t="s">
        <v>1692</v>
      </c>
      <c r="C61" s="5" t="s">
        <v>150</v>
      </c>
      <c r="D61" s="5" t="s">
        <v>1918</v>
      </c>
      <c r="E61" s="5" t="s">
        <v>1919</v>
      </c>
      <c r="F61" s="5" t="s">
        <v>1920</v>
      </c>
      <c r="G61" s="5" t="s">
        <v>1921</v>
      </c>
      <c r="J61" s="5" t="s">
        <v>2296</v>
      </c>
    </row>
    <row r="62" spans="1:10">
      <c r="A62" s="5">
        <v>61</v>
      </c>
      <c r="B62" s="5" t="s">
        <v>1692</v>
      </c>
      <c r="C62" s="5" t="s">
        <v>150</v>
      </c>
      <c r="D62" s="5" t="s">
        <v>1922</v>
      </c>
      <c r="E62" s="5" t="s">
        <v>1923</v>
      </c>
      <c r="F62" s="5" t="s">
        <v>1924</v>
      </c>
      <c r="G62" s="5" t="s">
        <v>1700</v>
      </c>
      <c r="J62" s="5" t="s">
        <v>2296</v>
      </c>
    </row>
    <row r="63" spans="1:10">
      <c r="A63" s="5">
        <v>62</v>
      </c>
      <c r="B63" s="5" t="s">
        <v>1692</v>
      </c>
      <c r="C63" s="5" t="s">
        <v>150</v>
      </c>
      <c r="D63" s="5" t="s">
        <v>1925</v>
      </c>
      <c r="E63" s="5" t="s">
        <v>1926</v>
      </c>
      <c r="F63" s="5" t="s">
        <v>1927</v>
      </c>
      <c r="G63" s="5" t="s">
        <v>1928</v>
      </c>
      <c r="J63" s="5" t="s">
        <v>2296</v>
      </c>
    </row>
    <row r="64" spans="1:10">
      <c r="A64" s="5">
        <v>63</v>
      </c>
      <c r="B64" s="5" t="s">
        <v>1692</v>
      </c>
      <c r="C64" s="5" t="s">
        <v>150</v>
      </c>
      <c r="D64" s="5" t="s">
        <v>1929</v>
      </c>
      <c r="E64" s="5" t="s">
        <v>1930</v>
      </c>
      <c r="F64" s="5" t="s">
        <v>1931</v>
      </c>
      <c r="G64" s="5" t="s">
        <v>1734</v>
      </c>
      <c r="J64" s="5" t="s">
        <v>2296</v>
      </c>
    </row>
    <row r="65" spans="1:10">
      <c r="A65" s="5">
        <v>64</v>
      </c>
      <c r="B65" s="5" t="s">
        <v>1692</v>
      </c>
      <c r="C65" s="5" t="s">
        <v>150</v>
      </c>
      <c r="D65" s="5" t="s">
        <v>1932</v>
      </c>
      <c r="E65" s="5" t="s">
        <v>1933</v>
      </c>
      <c r="F65" s="5" t="s">
        <v>1934</v>
      </c>
      <c r="G65" s="5" t="s">
        <v>1766</v>
      </c>
      <c r="J65" s="5" t="s">
        <v>2296</v>
      </c>
    </row>
    <row r="66" spans="1:10">
      <c r="A66" s="5">
        <v>65</v>
      </c>
      <c r="B66" s="5" t="s">
        <v>1692</v>
      </c>
      <c r="C66" s="5" t="s">
        <v>150</v>
      </c>
      <c r="D66" s="5" t="s">
        <v>1935</v>
      </c>
      <c r="E66" s="5" t="s">
        <v>1936</v>
      </c>
      <c r="F66" s="5" t="s">
        <v>1937</v>
      </c>
      <c r="G66" s="5" t="s">
        <v>1902</v>
      </c>
      <c r="J66" s="5" t="s">
        <v>2296</v>
      </c>
    </row>
    <row r="67" spans="1:10">
      <c r="A67" s="5">
        <v>66</v>
      </c>
      <c r="B67" s="5" t="s">
        <v>1692</v>
      </c>
      <c r="C67" s="5" t="s">
        <v>150</v>
      </c>
      <c r="D67" s="5" t="s">
        <v>1938</v>
      </c>
      <c r="E67" s="5" t="s">
        <v>1939</v>
      </c>
      <c r="F67" s="5" t="s">
        <v>1940</v>
      </c>
      <c r="G67" s="5" t="s">
        <v>1941</v>
      </c>
      <c r="J67" s="5" t="s">
        <v>2296</v>
      </c>
    </row>
    <row r="68" spans="1:10">
      <c r="A68" s="5">
        <v>67</v>
      </c>
      <c r="B68" s="5" t="s">
        <v>1692</v>
      </c>
      <c r="C68" s="5" t="s">
        <v>150</v>
      </c>
      <c r="D68" s="5" t="s">
        <v>1942</v>
      </c>
      <c r="E68" s="5" t="s">
        <v>1943</v>
      </c>
      <c r="F68" s="5" t="s">
        <v>1944</v>
      </c>
      <c r="G68" s="5" t="s">
        <v>1945</v>
      </c>
      <c r="J68" s="5" t="s">
        <v>2296</v>
      </c>
    </row>
    <row r="69" spans="1:10">
      <c r="A69" s="5">
        <v>68</v>
      </c>
      <c r="B69" s="5" t="s">
        <v>1692</v>
      </c>
      <c r="C69" s="5" t="s">
        <v>150</v>
      </c>
      <c r="D69" s="5" t="s">
        <v>1946</v>
      </c>
      <c r="E69" s="5" t="s">
        <v>1947</v>
      </c>
      <c r="F69" s="5" t="s">
        <v>1948</v>
      </c>
      <c r="G69" s="5" t="s">
        <v>1949</v>
      </c>
      <c r="J69" s="5" t="s">
        <v>2296</v>
      </c>
    </row>
    <row r="70" spans="1:10">
      <c r="A70" s="5">
        <v>69</v>
      </c>
      <c r="B70" s="5" t="s">
        <v>1692</v>
      </c>
      <c r="C70" s="5" t="s">
        <v>150</v>
      </c>
      <c r="D70" s="5" t="s">
        <v>1950</v>
      </c>
      <c r="E70" s="5" t="s">
        <v>1951</v>
      </c>
      <c r="F70" s="5" t="s">
        <v>1952</v>
      </c>
      <c r="G70" s="5" t="s">
        <v>1953</v>
      </c>
      <c r="J70" s="5" t="s">
        <v>2296</v>
      </c>
    </row>
    <row r="71" spans="1:10">
      <c r="A71" s="5">
        <v>70</v>
      </c>
      <c r="B71" s="5" t="s">
        <v>1692</v>
      </c>
      <c r="C71" s="5" t="s">
        <v>150</v>
      </c>
      <c r="D71" s="5" t="s">
        <v>1954</v>
      </c>
      <c r="E71" s="5" t="s">
        <v>1955</v>
      </c>
      <c r="F71" s="5" t="s">
        <v>1956</v>
      </c>
      <c r="G71" s="5" t="s">
        <v>1957</v>
      </c>
      <c r="J71" s="5" t="s">
        <v>2296</v>
      </c>
    </row>
    <row r="72" spans="1:10">
      <c r="A72" s="5">
        <v>71</v>
      </c>
      <c r="B72" s="5" t="s">
        <v>1692</v>
      </c>
      <c r="C72" s="5" t="s">
        <v>150</v>
      </c>
      <c r="D72" s="5" t="s">
        <v>1959</v>
      </c>
      <c r="E72" s="5" t="s">
        <v>1960</v>
      </c>
      <c r="F72" s="5" t="s">
        <v>1961</v>
      </c>
      <c r="G72" s="5" t="s">
        <v>1958</v>
      </c>
      <c r="J72" s="5" t="s">
        <v>2296</v>
      </c>
    </row>
    <row r="73" spans="1:10">
      <c r="A73" s="5">
        <v>72</v>
      </c>
      <c r="B73" s="5" t="s">
        <v>1692</v>
      </c>
      <c r="C73" s="5" t="s">
        <v>150</v>
      </c>
      <c r="D73" s="5" t="s">
        <v>1962</v>
      </c>
      <c r="E73" s="5" t="s">
        <v>1963</v>
      </c>
      <c r="F73" s="5" t="s">
        <v>1964</v>
      </c>
      <c r="G73" s="5" t="s">
        <v>1766</v>
      </c>
      <c r="J73" s="5" t="s">
        <v>2296</v>
      </c>
    </row>
    <row r="74" spans="1:10">
      <c r="A74" s="5">
        <v>73</v>
      </c>
      <c r="B74" s="5" t="s">
        <v>1692</v>
      </c>
      <c r="C74" s="5" t="s">
        <v>150</v>
      </c>
      <c r="D74" s="5" t="s">
        <v>1965</v>
      </c>
      <c r="E74" s="5" t="s">
        <v>1966</v>
      </c>
      <c r="F74" s="5" t="s">
        <v>1967</v>
      </c>
      <c r="G74" s="5" t="s">
        <v>1696</v>
      </c>
      <c r="J74" s="5" t="s">
        <v>2296</v>
      </c>
    </row>
    <row r="75" spans="1:10">
      <c r="A75" s="5">
        <v>74</v>
      </c>
      <c r="B75" s="5" t="s">
        <v>1692</v>
      </c>
      <c r="C75" s="5" t="s">
        <v>150</v>
      </c>
      <c r="D75" s="5" t="s">
        <v>1968</v>
      </c>
      <c r="E75" s="5" t="s">
        <v>1969</v>
      </c>
      <c r="F75" s="5" t="s">
        <v>1970</v>
      </c>
      <c r="G75" s="5" t="s">
        <v>1880</v>
      </c>
      <c r="J75" s="5" t="s">
        <v>2296</v>
      </c>
    </row>
    <row r="76" spans="1:10">
      <c r="A76" s="5">
        <v>75</v>
      </c>
      <c r="B76" s="5" t="s">
        <v>1692</v>
      </c>
      <c r="C76" s="5" t="s">
        <v>150</v>
      </c>
      <c r="D76" s="5" t="s">
        <v>1971</v>
      </c>
      <c r="E76" s="5" t="s">
        <v>1972</v>
      </c>
      <c r="F76" s="5" t="s">
        <v>1973</v>
      </c>
      <c r="G76" s="5" t="s">
        <v>1747</v>
      </c>
      <c r="J76" s="5" t="s">
        <v>2296</v>
      </c>
    </row>
    <row r="77" spans="1:10">
      <c r="A77" s="5">
        <v>76</v>
      </c>
      <c r="B77" s="5" t="s">
        <v>1692</v>
      </c>
      <c r="C77" s="5" t="s">
        <v>150</v>
      </c>
      <c r="D77" s="5" t="s">
        <v>1974</v>
      </c>
      <c r="E77" s="5" t="s">
        <v>1975</v>
      </c>
      <c r="F77" s="5" t="s">
        <v>1976</v>
      </c>
      <c r="G77" s="5" t="s">
        <v>1743</v>
      </c>
      <c r="J77" s="5" t="s">
        <v>2296</v>
      </c>
    </row>
    <row r="78" spans="1:10">
      <c r="A78" s="5">
        <v>77</v>
      </c>
      <c r="B78" s="5" t="s">
        <v>1692</v>
      </c>
      <c r="C78" s="5" t="s">
        <v>150</v>
      </c>
      <c r="D78" s="5" t="s">
        <v>1977</v>
      </c>
      <c r="E78" s="5" t="s">
        <v>1978</v>
      </c>
      <c r="F78" s="5" t="s">
        <v>1979</v>
      </c>
      <c r="G78" s="5" t="s">
        <v>1980</v>
      </c>
      <c r="H78" s="5" t="s">
        <v>1981</v>
      </c>
      <c r="J78" s="5" t="s">
        <v>2296</v>
      </c>
    </row>
    <row r="79" spans="1:10">
      <c r="A79" s="5">
        <v>78</v>
      </c>
      <c r="B79" s="5" t="s">
        <v>1692</v>
      </c>
      <c r="C79" s="5" t="s">
        <v>150</v>
      </c>
      <c r="D79" s="5" t="s">
        <v>1982</v>
      </c>
      <c r="E79" s="5" t="s">
        <v>1983</v>
      </c>
      <c r="F79" s="5" t="s">
        <v>1984</v>
      </c>
      <c r="G79" s="5" t="s">
        <v>1985</v>
      </c>
      <c r="J79" s="5" t="s">
        <v>2296</v>
      </c>
    </row>
    <row r="80" spans="1:10">
      <c r="A80" s="5">
        <v>79</v>
      </c>
      <c r="B80" s="5" t="s">
        <v>1692</v>
      </c>
      <c r="C80" s="5" t="s">
        <v>150</v>
      </c>
      <c r="D80" s="5" t="s">
        <v>1986</v>
      </c>
      <c r="E80" s="5" t="s">
        <v>1987</v>
      </c>
      <c r="F80" s="5" t="s">
        <v>1988</v>
      </c>
      <c r="G80" s="5" t="s">
        <v>1851</v>
      </c>
      <c r="J80" s="5" t="s">
        <v>2296</v>
      </c>
    </row>
    <row r="81" spans="1:10">
      <c r="A81" s="5">
        <v>80</v>
      </c>
      <c r="B81" s="5" t="s">
        <v>1692</v>
      </c>
      <c r="C81" s="5" t="s">
        <v>150</v>
      </c>
      <c r="D81" s="5" t="s">
        <v>1989</v>
      </c>
      <c r="E81" s="5" t="s">
        <v>1990</v>
      </c>
      <c r="F81" s="5" t="s">
        <v>1991</v>
      </c>
      <c r="G81" s="5" t="s">
        <v>1743</v>
      </c>
      <c r="J81" s="5" t="s">
        <v>2296</v>
      </c>
    </row>
    <row r="82" spans="1:10">
      <c r="A82" s="5">
        <v>81</v>
      </c>
      <c r="B82" s="5" t="s">
        <v>1692</v>
      </c>
      <c r="C82" s="5" t="s">
        <v>150</v>
      </c>
      <c r="D82" s="5" t="s">
        <v>1992</v>
      </c>
      <c r="E82" s="5" t="s">
        <v>1993</v>
      </c>
      <c r="F82" s="5" t="s">
        <v>1994</v>
      </c>
      <c r="G82" s="5" t="s">
        <v>1890</v>
      </c>
      <c r="J82" s="5" t="s">
        <v>2296</v>
      </c>
    </row>
    <row r="83" spans="1:10">
      <c r="A83" s="5">
        <v>82</v>
      </c>
      <c r="B83" s="5" t="s">
        <v>1692</v>
      </c>
      <c r="C83" s="5" t="s">
        <v>150</v>
      </c>
      <c r="D83" s="5" t="s">
        <v>1995</v>
      </c>
      <c r="E83" s="5" t="s">
        <v>1996</v>
      </c>
      <c r="F83" s="5" t="s">
        <v>1997</v>
      </c>
      <c r="G83" s="5" t="s">
        <v>1700</v>
      </c>
      <c r="J83" s="5" t="s">
        <v>2296</v>
      </c>
    </row>
    <row r="84" spans="1:10">
      <c r="A84" s="5">
        <v>83</v>
      </c>
      <c r="B84" s="5" t="s">
        <v>1692</v>
      </c>
      <c r="C84" s="5" t="s">
        <v>150</v>
      </c>
      <c r="D84" s="5" t="s">
        <v>1998</v>
      </c>
      <c r="E84" s="5" t="s">
        <v>1999</v>
      </c>
      <c r="F84" s="5" t="s">
        <v>2000</v>
      </c>
      <c r="G84" s="5" t="s">
        <v>1902</v>
      </c>
      <c r="J84" s="5" t="s">
        <v>2296</v>
      </c>
    </row>
    <row r="85" spans="1:10">
      <c r="A85" s="5">
        <v>84</v>
      </c>
      <c r="B85" s="5" t="s">
        <v>1692</v>
      </c>
      <c r="C85" s="5" t="s">
        <v>150</v>
      </c>
      <c r="D85" s="5" t="s">
        <v>2001</v>
      </c>
      <c r="E85" s="5" t="s">
        <v>2002</v>
      </c>
      <c r="F85" s="5" t="s">
        <v>2003</v>
      </c>
      <c r="G85" s="5" t="s">
        <v>1949</v>
      </c>
      <c r="J85" s="5" t="s">
        <v>2296</v>
      </c>
    </row>
    <row r="86" spans="1:10">
      <c r="A86" s="5">
        <v>85</v>
      </c>
      <c r="B86" s="5" t="s">
        <v>1692</v>
      </c>
      <c r="C86" s="5" t="s">
        <v>150</v>
      </c>
      <c r="D86" s="5" t="s">
        <v>2004</v>
      </c>
      <c r="E86" s="5" t="s">
        <v>2005</v>
      </c>
      <c r="F86" s="5" t="s">
        <v>2006</v>
      </c>
      <c r="G86" s="5" t="s">
        <v>2007</v>
      </c>
      <c r="J86" s="5" t="s">
        <v>2296</v>
      </c>
    </row>
    <row r="87" spans="1:10">
      <c r="A87" s="5">
        <v>86</v>
      </c>
      <c r="B87" s="5" t="s">
        <v>1692</v>
      </c>
      <c r="C87" s="5" t="s">
        <v>150</v>
      </c>
      <c r="D87" s="5" t="s">
        <v>2008</v>
      </c>
      <c r="E87" s="5" t="s">
        <v>2009</v>
      </c>
      <c r="F87" s="5" t="s">
        <v>2010</v>
      </c>
      <c r="G87" s="5" t="s">
        <v>2011</v>
      </c>
      <c r="J87" s="5" t="s">
        <v>2296</v>
      </c>
    </row>
    <row r="88" spans="1:10">
      <c r="A88" s="5">
        <v>87</v>
      </c>
      <c r="B88" s="5" t="s">
        <v>1692</v>
      </c>
      <c r="C88" s="5" t="s">
        <v>150</v>
      </c>
      <c r="D88" s="5" t="s">
        <v>2012</v>
      </c>
      <c r="E88" s="5" t="s">
        <v>2013</v>
      </c>
      <c r="F88" s="5" t="s">
        <v>2014</v>
      </c>
      <c r="G88" s="5" t="s">
        <v>2007</v>
      </c>
      <c r="H88" s="5" t="s">
        <v>2015</v>
      </c>
      <c r="J88" s="5" t="s">
        <v>2296</v>
      </c>
    </row>
    <row r="89" spans="1:10">
      <c r="A89" s="5">
        <v>88</v>
      </c>
      <c r="B89" s="5" t="s">
        <v>1692</v>
      </c>
      <c r="C89" s="5" t="s">
        <v>150</v>
      </c>
      <c r="D89" s="5" t="s">
        <v>2016</v>
      </c>
      <c r="E89" s="5" t="s">
        <v>2017</v>
      </c>
      <c r="F89" s="5" t="s">
        <v>2018</v>
      </c>
      <c r="G89" s="5" t="s">
        <v>2007</v>
      </c>
      <c r="H89" s="5" t="s">
        <v>2019</v>
      </c>
      <c r="J89" s="5" t="s">
        <v>2296</v>
      </c>
    </row>
    <row r="90" spans="1:10">
      <c r="A90" s="5">
        <v>89</v>
      </c>
      <c r="B90" s="5" t="s">
        <v>1692</v>
      </c>
      <c r="C90" s="5" t="s">
        <v>150</v>
      </c>
      <c r="D90" s="5" t="s">
        <v>2020</v>
      </c>
      <c r="E90" s="5" t="s">
        <v>2021</v>
      </c>
      <c r="F90" s="5" t="s">
        <v>2022</v>
      </c>
      <c r="G90" s="5" t="s">
        <v>1958</v>
      </c>
      <c r="J90" s="5" t="s">
        <v>2296</v>
      </c>
    </row>
    <row r="91" spans="1:10">
      <c r="A91" s="5">
        <v>90</v>
      </c>
      <c r="B91" s="5" t="s">
        <v>1692</v>
      </c>
      <c r="C91" s="5" t="s">
        <v>150</v>
      </c>
      <c r="D91" s="5" t="s">
        <v>2023</v>
      </c>
      <c r="E91" s="5" t="s">
        <v>2024</v>
      </c>
      <c r="F91" s="5" t="s">
        <v>2025</v>
      </c>
      <c r="G91" s="5" t="s">
        <v>1793</v>
      </c>
      <c r="H91" s="5" t="s">
        <v>2026</v>
      </c>
      <c r="J91" s="5" t="s">
        <v>2296</v>
      </c>
    </row>
    <row r="92" spans="1:10">
      <c r="A92" s="5">
        <v>91</v>
      </c>
      <c r="B92" s="5" t="s">
        <v>1692</v>
      </c>
      <c r="C92" s="5" t="s">
        <v>150</v>
      </c>
      <c r="D92" s="5" t="s">
        <v>2027</v>
      </c>
      <c r="E92" s="5" t="s">
        <v>2028</v>
      </c>
      <c r="F92" s="5" t="s">
        <v>2029</v>
      </c>
      <c r="G92" s="5" t="s">
        <v>2030</v>
      </c>
      <c r="J92" s="5" t="s">
        <v>2296</v>
      </c>
    </row>
    <row r="93" spans="1:10">
      <c r="A93" s="5">
        <v>92</v>
      </c>
      <c r="B93" s="5" t="s">
        <v>1692</v>
      </c>
      <c r="C93" s="5" t="s">
        <v>150</v>
      </c>
      <c r="D93" s="5" t="s">
        <v>2031</v>
      </c>
      <c r="E93" s="5" t="s">
        <v>2032</v>
      </c>
      <c r="F93" s="5" t="s">
        <v>2033</v>
      </c>
      <c r="G93" s="5" t="s">
        <v>1958</v>
      </c>
      <c r="H93" s="5" t="s">
        <v>1735</v>
      </c>
      <c r="J93" s="5" t="s">
        <v>2296</v>
      </c>
    </row>
    <row r="94" spans="1:10">
      <c r="A94" s="5">
        <v>93</v>
      </c>
      <c r="B94" s="5" t="s">
        <v>1692</v>
      </c>
      <c r="C94" s="5" t="s">
        <v>150</v>
      </c>
      <c r="D94" s="5" t="s">
        <v>2034</v>
      </c>
      <c r="E94" s="5" t="s">
        <v>2035</v>
      </c>
      <c r="F94" s="5" t="s">
        <v>2036</v>
      </c>
      <c r="G94" s="5" t="s">
        <v>1958</v>
      </c>
      <c r="J94" s="5" t="s">
        <v>2296</v>
      </c>
    </row>
    <row r="95" spans="1:10">
      <c r="A95" s="5">
        <v>94</v>
      </c>
      <c r="B95" s="5" t="s">
        <v>1692</v>
      </c>
      <c r="C95" s="5" t="s">
        <v>150</v>
      </c>
      <c r="D95" s="5" t="s">
        <v>2037</v>
      </c>
      <c r="E95" s="5" t="s">
        <v>2038</v>
      </c>
      <c r="F95" s="5" t="s">
        <v>2039</v>
      </c>
      <c r="G95" s="5" t="s">
        <v>2040</v>
      </c>
      <c r="J95" s="5" t="s">
        <v>2296</v>
      </c>
    </row>
    <row r="96" spans="1:10">
      <c r="A96" s="5">
        <v>95</v>
      </c>
      <c r="B96" s="5" t="s">
        <v>1692</v>
      </c>
      <c r="C96" s="5" t="s">
        <v>150</v>
      </c>
      <c r="D96" s="5" t="s">
        <v>2041</v>
      </c>
      <c r="E96" s="5" t="s">
        <v>2042</v>
      </c>
      <c r="F96" s="5" t="s">
        <v>2043</v>
      </c>
      <c r="G96" s="5" t="s">
        <v>1696</v>
      </c>
      <c r="J96" s="5" t="s">
        <v>2296</v>
      </c>
    </row>
    <row r="97" spans="1:10">
      <c r="A97" s="5">
        <v>96</v>
      </c>
      <c r="B97" s="5" t="s">
        <v>1692</v>
      </c>
      <c r="C97" s="5" t="s">
        <v>150</v>
      </c>
      <c r="D97" s="5" t="s">
        <v>2044</v>
      </c>
      <c r="E97" s="5" t="s">
        <v>2045</v>
      </c>
      <c r="F97" s="5" t="s">
        <v>2046</v>
      </c>
      <c r="G97" s="5" t="s">
        <v>1739</v>
      </c>
      <c r="J97" s="5" t="s">
        <v>2296</v>
      </c>
    </row>
    <row r="98" spans="1:10">
      <c r="A98" s="5">
        <v>97</v>
      </c>
      <c r="B98" s="5" t="s">
        <v>1692</v>
      </c>
      <c r="C98" s="5" t="s">
        <v>150</v>
      </c>
      <c r="D98" s="5" t="s">
        <v>2047</v>
      </c>
      <c r="E98" s="5" t="s">
        <v>2048</v>
      </c>
      <c r="F98" s="5" t="s">
        <v>2049</v>
      </c>
      <c r="G98" s="5" t="s">
        <v>1770</v>
      </c>
      <c r="J98" s="5" t="s">
        <v>2296</v>
      </c>
    </row>
    <row r="99" spans="1:10">
      <c r="A99" s="5">
        <v>98</v>
      </c>
      <c r="B99" s="5" t="s">
        <v>1692</v>
      </c>
      <c r="C99" s="5" t="s">
        <v>150</v>
      </c>
      <c r="D99" s="5" t="s">
        <v>2050</v>
      </c>
      <c r="E99" s="5" t="s">
        <v>2051</v>
      </c>
      <c r="F99" s="5" t="s">
        <v>2052</v>
      </c>
      <c r="G99" s="5" t="s">
        <v>1743</v>
      </c>
      <c r="J99" s="5" t="s">
        <v>2296</v>
      </c>
    </row>
    <row r="100" spans="1:10">
      <c r="A100" s="5">
        <v>99</v>
      </c>
      <c r="B100" s="5" t="s">
        <v>1692</v>
      </c>
      <c r="C100" s="5" t="s">
        <v>150</v>
      </c>
      <c r="D100" s="5" t="s">
        <v>2053</v>
      </c>
      <c r="E100" s="5" t="s">
        <v>2054</v>
      </c>
      <c r="F100" s="5" t="s">
        <v>2055</v>
      </c>
      <c r="G100" s="5" t="s">
        <v>1743</v>
      </c>
      <c r="J100" s="5" t="s">
        <v>2296</v>
      </c>
    </row>
    <row r="101" spans="1:10">
      <c r="A101" s="5">
        <v>100</v>
      </c>
      <c r="B101" s="5" t="s">
        <v>1692</v>
      </c>
      <c r="C101" s="5" t="s">
        <v>150</v>
      </c>
      <c r="D101" s="5" t="s">
        <v>2056</v>
      </c>
      <c r="E101" s="5" t="s">
        <v>2057</v>
      </c>
      <c r="F101" s="5" t="s">
        <v>2058</v>
      </c>
      <c r="G101" s="5" t="s">
        <v>1894</v>
      </c>
      <c r="J101" s="5" t="s">
        <v>2296</v>
      </c>
    </row>
    <row r="102" spans="1:10">
      <c r="A102" s="5">
        <v>101</v>
      </c>
      <c r="B102" s="5" t="s">
        <v>1692</v>
      </c>
      <c r="C102" s="5" t="s">
        <v>150</v>
      </c>
      <c r="D102" s="5" t="s">
        <v>2059</v>
      </c>
      <c r="E102" s="5" t="s">
        <v>2060</v>
      </c>
      <c r="F102" s="5" t="s">
        <v>2061</v>
      </c>
      <c r="G102" s="5" t="s">
        <v>1876</v>
      </c>
      <c r="J102" s="5" t="s">
        <v>2296</v>
      </c>
    </row>
    <row r="103" spans="1:10">
      <c r="A103" s="5">
        <v>102</v>
      </c>
      <c r="B103" s="5" t="s">
        <v>1692</v>
      </c>
      <c r="C103" s="5" t="s">
        <v>150</v>
      </c>
      <c r="D103" s="5" t="s">
        <v>2062</v>
      </c>
      <c r="E103" s="5" t="s">
        <v>2063</v>
      </c>
      <c r="F103" s="5" t="s">
        <v>2064</v>
      </c>
      <c r="G103" s="5" t="s">
        <v>1770</v>
      </c>
      <c r="J103" s="5" t="s">
        <v>2296</v>
      </c>
    </row>
    <row r="104" spans="1:10">
      <c r="A104" s="5">
        <v>103</v>
      </c>
      <c r="B104" s="5" t="s">
        <v>1692</v>
      </c>
      <c r="C104" s="5" t="s">
        <v>150</v>
      </c>
      <c r="D104" s="5" t="s">
        <v>2065</v>
      </c>
      <c r="E104" s="5" t="s">
        <v>2066</v>
      </c>
      <c r="F104" s="5" t="s">
        <v>2067</v>
      </c>
      <c r="G104" s="5" t="s">
        <v>2068</v>
      </c>
      <c r="J104" s="5" t="s">
        <v>2296</v>
      </c>
    </row>
    <row r="105" spans="1:10">
      <c r="A105" s="5">
        <v>104</v>
      </c>
      <c r="B105" s="5" t="s">
        <v>1692</v>
      </c>
      <c r="C105" s="5" t="s">
        <v>150</v>
      </c>
      <c r="D105" s="5" t="s">
        <v>2069</v>
      </c>
      <c r="E105" s="5" t="s">
        <v>2070</v>
      </c>
      <c r="F105" s="5" t="s">
        <v>2071</v>
      </c>
      <c r="G105" s="5" t="s">
        <v>1851</v>
      </c>
      <c r="J105" s="5" t="s">
        <v>2296</v>
      </c>
    </row>
    <row r="106" spans="1:10">
      <c r="A106" s="5">
        <v>105</v>
      </c>
      <c r="B106" s="5" t="s">
        <v>1692</v>
      </c>
      <c r="C106" s="5" t="s">
        <v>150</v>
      </c>
      <c r="D106" s="5" t="s">
        <v>2072</v>
      </c>
      <c r="E106" s="5" t="s">
        <v>2073</v>
      </c>
      <c r="F106" s="5" t="s">
        <v>2074</v>
      </c>
      <c r="G106" s="5" t="s">
        <v>1747</v>
      </c>
      <c r="J106" s="5" t="s">
        <v>2296</v>
      </c>
    </row>
    <row r="107" spans="1:10">
      <c r="A107" s="5">
        <v>106</v>
      </c>
      <c r="B107" s="5" t="s">
        <v>1692</v>
      </c>
      <c r="C107" s="5" t="s">
        <v>150</v>
      </c>
      <c r="D107" s="5" t="s">
        <v>2075</v>
      </c>
      <c r="E107" s="5" t="s">
        <v>2076</v>
      </c>
      <c r="F107" s="5" t="s">
        <v>2077</v>
      </c>
      <c r="G107" s="5" t="s">
        <v>2078</v>
      </c>
      <c r="J107" s="5" t="s">
        <v>2296</v>
      </c>
    </row>
    <row r="108" spans="1:10">
      <c r="A108" s="5">
        <v>107</v>
      </c>
      <c r="B108" s="5" t="s">
        <v>1692</v>
      </c>
      <c r="C108" s="5" t="s">
        <v>150</v>
      </c>
      <c r="D108" s="5" t="s">
        <v>2079</v>
      </c>
      <c r="E108" s="5" t="s">
        <v>2080</v>
      </c>
      <c r="F108" s="5" t="s">
        <v>2081</v>
      </c>
      <c r="G108" s="5" t="s">
        <v>1696</v>
      </c>
      <c r="J108" s="5" t="s">
        <v>2296</v>
      </c>
    </row>
    <row r="109" spans="1:10">
      <c r="A109" s="5">
        <v>108</v>
      </c>
      <c r="B109" s="5" t="s">
        <v>1692</v>
      </c>
      <c r="C109" s="5" t="s">
        <v>150</v>
      </c>
      <c r="D109" s="5" t="s">
        <v>2082</v>
      </c>
      <c r="E109" s="5" t="s">
        <v>2083</v>
      </c>
      <c r="F109" s="5" t="s">
        <v>2084</v>
      </c>
      <c r="G109" s="5" t="s">
        <v>1704</v>
      </c>
      <c r="H109" s="5" t="s">
        <v>2085</v>
      </c>
      <c r="J109" s="5" t="s">
        <v>2296</v>
      </c>
    </row>
    <row r="110" spans="1:10">
      <c r="A110" s="5">
        <v>109</v>
      </c>
      <c r="B110" s="5" t="s">
        <v>1692</v>
      </c>
      <c r="C110" s="5" t="s">
        <v>150</v>
      </c>
      <c r="D110" s="5" t="s">
        <v>2086</v>
      </c>
      <c r="E110" s="5" t="s">
        <v>2087</v>
      </c>
      <c r="F110" s="5" t="s">
        <v>2088</v>
      </c>
      <c r="G110" s="5" t="s">
        <v>1851</v>
      </c>
      <c r="J110" s="5" t="s">
        <v>2296</v>
      </c>
    </row>
    <row r="111" spans="1:10">
      <c r="A111" s="5">
        <v>110</v>
      </c>
      <c r="B111" s="5" t="s">
        <v>1692</v>
      </c>
      <c r="C111" s="5" t="s">
        <v>150</v>
      </c>
      <c r="D111" s="5" t="s">
        <v>2089</v>
      </c>
      <c r="E111" s="5" t="s">
        <v>2090</v>
      </c>
      <c r="F111" s="5" t="s">
        <v>2091</v>
      </c>
      <c r="G111" s="5" t="s">
        <v>2007</v>
      </c>
      <c r="J111" s="5" t="s">
        <v>2296</v>
      </c>
    </row>
    <row r="112" spans="1:10">
      <c r="A112" s="5">
        <v>111</v>
      </c>
      <c r="B112" s="5" t="s">
        <v>1692</v>
      </c>
      <c r="C112" s="5" t="s">
        <v>150</v>
      </c>
      <c r="D112" s="5" t="s">
        <v>2092</v>
      </c>
      <c r="E112" s="5" t="s">
        <v>2093</v>
      </c>
      <c r="F112" s="5" t="s">
        <v>2094</v>
      </c>
      <c r="G112" s="5" t="s">
        <v>2011</v>
      </c>
      <c r="J112" s="5" t="s">
        <v>2296</v>
      </c>
    </row>
    <row r="113" spans="1:10">
      <c r="A113" s="5">
        <v>112</v>
      </c>
      <c r="B113" s="5" t="s">
        <v>1692</v>
      </c>
      <c r="C113" s="5" t="s">
        <v>150</v>
      </c>
      <c r="D113" s="5" t="s">
        <v>2095</v>
      </c>
      <c r="E113" s="5" t="s">
        <v>2096</v>
      </c>
      <c r="F113" s="5" t="s">
        <v>2097</v>
      </c>
      <c r="G113" s="5" t="s">
        <v>1890</v>
      </c>
      <c r="J113" s="5" t="s">
        <v>2296</v>
      </c>
    </row>
    <row r="114" spans="1:10">
      <c r="A114" s="5">
        <v>113</v>
      </c>
      <c r="B114" s="5" t="s">
        <v>1692</v>
      </c>
      <c r="C114" s="5" t="s">
        <v>150</v>
      </c>
      <c r="D114" s="5" t="s">
        <v>2098</v>
      </c>
      <c r="E114" s="5" t="s">
        <v>2099</v>
      </c>
      <c r="F114" s="5" t="s">
        <v>2100</v>
      </c>
      <c r="G114" s="5" t="s">
        <v>1958</v>
      </c>
      <c r="J114" s="5" t="s">
        <v>2296</v>
      </c>
    </row>
    <row r="115" spans="1:10">
      <c r="A115" s="5">
        <v>114</v>
      </c>
      <c r="B115" s="5" t="s">
        <v>1692</v>
      </c>
      <c r="C115" s="5" t="s">
        <v>150</v>
      </c>
      <c r="D115" s="5" t="s">
        <v>2101</v>
      </c>
      <c r="E115" s="5" t="s">
        <v>2102</v>
      </c>
      <c r="F115" s="5" t="s">
        <v>2103</v>
      </c>
      <c r="G115" s="5" t="s">
        <v>2104</v>
      </c>
      <c r="J115" s="5" t="s">
        <v>2296</v>
      </c>
    </row>
    <row r="116" spans="1:10">
      <c r="A116" s="5">
        <v>115</v>
      </c>
      <c r="B116" s="5" t="s">
        <v>1692</v>
      </c>
      <c r="C116" s="5" t="s">
        <v>150</v>
      </c>
      <c r="D116" s="5" t="s">
        <v>2105</v>
      </c>
      <c r="E116" s="5" t="s">
        <v>2106</v>
      </c>
      <c r="F116" s="5" t="s">
        <v>2103</v>
      </c>
      <c r="G116" s="5" t="s">
        <v>1865</v>
      </c>
      <c r="J116" s="5" t="s">
        <v>2296</v>
      </c>
    </row>
    <row r="117" spans="1:10">
      <c r="A117" s="5">
        <v>116</v>
      </c>
      <c r="B117" s="5" t="s">
        <v>1692</v>
      </c>
      <c r="C117" s="5" t="s">
        <v>150</v>
      </c>
      <c r="D117" s="5" t="s">
        <v>2107</v>
      </c>
      <c r="E117" s="5" t="s">
        <v>2108</v>
      </c>
      <c r="F117" s="5" t="s">
        <v>2103</v>
      </c>
      <c r="G117" s="5" t="s">
        <v>2109</v>
      </c>
      <c r="J117" s="5" t="s">
        <v>2296</v>
      </c>
    </row>
    <row r="118" spans="1:10">
      <c r="A118" s="5">
        <v>117</v>
      </c>
      <c r="B118" s="5" t="s">
        <v>1692</v>
      </c>
      <c r="C118" s="5" t="s">
        <v>150</v>
      </c>
      <c r="D118" s="5" t="s">
        <v>2110</v>
      </c>
      <c r="E118" s="5" t="s">
        <v>2111</v>
      </c>
      <c r="F118" s="5" t="s">
        <v>2103</v>
      </c>
      <c r="G118" s="5" t="s">
        <v>2112</v>
      </c>
      <c r="J118" s="5" t="s">
        <v>2296</v>
      </c>
    </row>
    <row r="119" spans="1:10">
      <c r="A119" s="5">
        <v>118</v>
      </c>
      <c r="B119" s="5" t="s">
        <v>1692</v>
      </c>
      <c r="C119" s="5" t="s">
        <v>150</v>
      </c>
      <c r="D119" s="5" t="s">
        <v>2113</v>
      </c>
      <c r="E119" s="5" t="s">
        <v>2114</v>
      </c>
      <c r="F119" s="5" t="s">
        <v>2103</v>
      </c>
      <c r="G119" s="5" t="s">
        <v>2115</v>
      </c>
      <c r="J119" s="5" t="s">
        <v>2296</v>
      </c>
    </row>
    <row r="120" spans="1:10">
      <c r="A120" s="5">
        <v>119</v>
      </c>
      <c r="B120" s="5" t="s">
        <v>1692</v>
      </c>
      <c r="C120" s="5" t="s">
        <v>150</v>
      </c>
      <c r="D120" s="5" t="s">
        <v>2116</v>
      </c>
      <c r="E120" s="5" t="s">
        <v>2117</v>
      </c>
      <c r="F120" s="5" t="s">
        <v>2103</v>
      </c>
      <c r="G120" s="5" t="s">
        <v>2118</v>
      </c>
      <c r="J120" s="5" t="s">
        <v>2296</v>
      </c>
    </row>
    <row r="121" spans="1:10">
      <c r="A121" s="5">
        <v>120</v>
      </c>
      <c r="B121" s="5" t="s">
        <v>1692</v>
      </c>
      <c r="C121" s="5" t="s">
        <v>150</v>
      </c>
      <c r="D121" s="5" t="s">
        <v>2119</v>
      </c>
      <c r="E121" s="5" t="s">
        <v>2120</v>
      </c>
      <c r="F121" s="5" t="s">
        <v>2103</v>
      </c>
      <c r="G121" s="5" t="s">
        <v>2121</v>
      </c>
      <c r="J121" s="5" t="s">
        <v>2296</v>
      </c>
    </row>
    <row r="122" spans="1:10">
      <c r="A122" s="5">
        <v>121</v>
      </c>
      <c r="B122" s="5" t="s">
        <v>1692</v>
      </c>
      <c r="C122" s="5" t="s">
        <v>150</v>
      </c>
      <c r="D122" s="5" t="s">
        <v>2122</v>
      </c>
      <c r="E122" s="5" t="s">
        <v>2123</v>
      </c>
      <c r="F122" s="5" t="s">
        <v>2103</v>
      </c>
      <c r="G122" s="5" t="s">
        <v>2124</v>
      </c>
      <c r="J122" s="5" t="s">
        <v>2296</v>
      </c>
    </row>
    <row r="123" spans="1:10">
      <c r="A123" s="5">
        <v>122</v>
      </c>
      <c r="B123" s="5" t="s">
        <v>1692</v>
      </c>
      <c r="C123" s="5" t="s">
        <v>150</v>
      </c>
      <c r="D123" s="5" t="s">
        <v>2125</v>
      </c>
      <c r="E123" s="5" t="s">
        <v>2126</v>
      </c>
      <c r="F123" s="5" t="s">
        <v>2127</v>
      </c>
      <c r="G123" s="5" t="s">
        <v>1734</v>
      </c>
      <c r="J123" s="5" t="s">
        <v>2296</v>
      </c>
    </row>
    <row r="124" spans="1:10">
      <c r="A124" s="5">
        <v>123</v>
      </c>
      <c r="B124" s="5" t="s">
        <v>1692</v>
      </c>
      <c r="C124" s="5" t="s">
        <v>150</v>
      </c>
      <c r="D124" s="5" t="s">
        <v>2128</v>
      </c>
      <c r="E124" s="5" t="s">
        <v>2129</v>
      </c>
      <c r="F124" s="5" t="s">
        <v>2130</v>
      </c>
      <c r="G124" s="5" t="s">
        <v>2131</v>
      </c>
      <c r="J124" s="5" t="s">
        <v>2296</v>
      </c>
    </row>
    <row r="125" spans="1:10">
      <c r="A125" s="5">
        <v>124</v>
      </c>
      <c r="B125" s="5" t="s">
        <v>1692</v>
      </c>
      <c r="C125" s="5" t="s">
        <v>150</v>
      </c>
      <c r="D125" s="5" t="s">
        <v>2132</v>
      </c>
      <c r="E125" s="5" t="s">
        <v>2133</v>
      </c>
      <c r="F125" s="5" t="s">
        <v>2134</v>
      </c>
      <c r="G125" s="5" t="s">
        <v>1800</v>
      </c>
      <c r="J125" s="5" t="s">
        <v>2296</v>
      </c>
    </row>
    <row r="126" spans="1:10">
      <c r="A126" s="5">
        <v>125</v>
      </c>
      <c r="B126" s="5" t="s">
        <v>1692</v>
      </c>
      <c r="C126" s="5" t="s">
        <v>150</v>
      </c>
      <c r="D126" s="5" t="s">
        <v>2135</v>
      </c>
      <c r="E126" s="5" t="s">
        <v>2136</v>
      </c>
      <c r="F126" s="5" t="s">
        <v>2137</v>
      </c>
      <c r="G126" s="5" t="s">
        <v>2138</v>
      </c>
      <c r="J126" s="5" t="s">
        <v>2296</v>
      </c>
    </row>
    <row r="127" spans="1:10">
      <c r="A127" s="5">
        <v>126</v>
      </c>
      <c r="B127" s="5" t="s">
        <v>1692</v>
      </c>
      <c r="C127" s="5" t="s">
        <v>150</v>
      </c>
      <c r="D127" s="5" t="s">
        <v>2139</v>
      </c>
      <c r="E127" s="5" t="s">
        <v>2140</v>
      </c>
      <c r="F127" s="5" t="s">
        <v>2141</v>
      </c>
      <c r="G127" s="5" t="s">
        <v>1890</v>
      </c>
      <c r="J127" s="5" t="s">
        <v>2296</v>
      </c>
    </row>
    <row r="128" spans="1:10">
      <c r="A128" s="5">
        <v>127</v>
      </c>
      <c r="B128" s="5" t="s">
        <v>1692</v>
      </c>
      <c r="C128" s="5" t="s">
        <v>150</v>
      </c>
      <c r="D128" s="5" t="s">
        <v>2142</v>
      </c>
      <c r="E128" s="5" t="s">
        <v>2143</v>
      </c>
      <c r="F128" s="5" t="s">
        <v>2144</v>
      </c>
      <c r="G128" s="5" t="s">
        <v>2145</v>
      </c>
      <c r="J128" s="5" t="s">
        <v>2296</v>
      </c>
    </row>
    <row r="129" spans="1:10">
      <c r="A129" s="5">
        <v>128</v>
      </c>
      <c r="B129" s="5" t="s">
        <v>1692</v>
      </c>
      <c r="C129" s="5" t="s">
        <v>150</v>
      </c>
      <c r="D129" s="5" t="s">
        <v>2146</v>
      </c>
      <c r="E129" s="5" t="s">
        <v>2147</v>
      </c>
      <c r="F129" s="5" t="s">
        <v>2148</v>
      </c>
      <c r="G129" s="5" t="s">
        <v>2149</v>
      </c>
      <c r="H129" s="5" t="s">
        <v>2150</v>
      </c>
      <c r="J129" s="5" t="s">
        <v>2296</v>
      </c>
    </row>
    <row r="130" spans="1:10">
      <c r="A130" s="5">
        <v>129</v>
      </c>
      <c r="B130" s="5" t="s">
        <v>1692</v>
      </c>
      <c r="C130" s="5" t="s">
        <v>150</v>
      </c>
      <c r="D130" s="5" t="s">
        <v>2151</v>
      </c>
      <c r="E130" s="5" t="s">
        <v>2152</v>
      </c>
      <c r="F130" s="5" t="s">
        <v>2153</v>
      </c>
      <c r="G130" s="5" t="s">
        <v>2007</v>
      </c>
      <c r="J130" s="5" t="s">
        <v>2296</v>
      </c>
    </row>
    <row r="131" spans="1:10">
      <c r="A131" s="5">
        <v>130</v>
      </c>
      <c r="B131" s="5" t="s">
        <v>1692</v>
      </c>
      <c r="C131" s="5" t="s">
        <v>150</v>
      </c>
      <c r="D131" s="5" t="s">
        <v>2154</v>
      </c>
      <c r="E131" s="5" t="s">
        <v>2155</v>
      </c>
      <c r="F131" s="5" t="s">
        <v>2156</v>
      </c>
      <c r="G131" s="5" t="s">
        <v>1747</v>
      </c>
      <c r="J131" s="5" t="s">
        <v>2296</v>
      </c>
    </row>
    <row r="132" spans="1:10">
      <c r="A132" s="5">
        <v>131</v>
      </c>
      <c r="B132" s="5" t="s">
        <v>1692</v>
      </c>
      <c r="C132" s="5" t="s">
        <v>150</v>
      </c>
      <c r="D132" s="5" t="s">
        <v>2157</v>
      </c>
      <c r="E132" s="5" t="s">
        <v>2158</v>
      </c>
      <c r="F132" s="5" t="s">
        <v>2159</v>
      </c>
      <c r="G132" s="5" t="s">
        <v>1747</v>
      </c>
      <c r="J132" s="5" t="s">
        <v>2296</v>
      </c>
    </row>
    <row r="133" spans="1:10">
      <c r="A133" s="5">
        <v>132</v>
      </c>
      <c r="B133" s="5" t="s">
        <v>1692</v>
      </c>
      <c r="C133" s="5" t="s">
        <v>150</v>
      </c>
      <c r="D133" s="5" t="s">
        <v>2160</v>
      </c>
      <c r="E133" s="5" t="s">
        <v>2161</v>
      </c>
      <c r="F133" s="5" t="s">
        <v>2162</v>
      </c>
      <c r="G133" s="5" t="s">
        <v>1770</v>
      </c>
      <c r="H133" s="5" t="s">
        <v>2163</v>
      </c>
      <c r="J133" s="5" t="s">
        <v>2296</v>
      </c>
    </row>
    <row r="134" spans="1:10">
      <c r="A134" s="5">
        <v>133</v>
      </c>
      <c r="B134" s="5" t="s">
        <v>1692</v>
      </c>
      <c r="C134" s="5" t="s">
        <v>150</v>
      </c>
      <c r="D134" s="5" t="s">
        <v>2164</v>
      </c>
      <c r="E134" s="5" t="s">
        <v>2165</v>
      </c>
      <c r="F134" s="5" t="s">
        <v>2166</v>
      </c>
      <c r="G134" s="5" t="s">
        <v>2167</v>
      </c>
      <c r="J134" s="5" t="s">
        <v>2296</v>
      </c>
    </row>
    <row r="135" spans="1:10">
      <c r="A135" s="5">
        <v>134</v>
      </c>
      <c r="B135" s="5" t="s">
        <v>1692</v>
      </c>
      <c r="C135" s="5" t="s">
        <v>150</v>
      </c>
      <c r="D135" s="5" t="s">
        <v>2168</v>
      </c>
      <c r="E135" s="5" t="s">
        <v>2169</v>
      </c>
      <c r="F135" s="5" t="s">
        <v>2170</v>
      </c>
      <c r="G135" s="5" t="s">
        <v>1813</v>
      </c>
      <c r="H135" s="5" t="s">
        <v>2171</v>
      </c>
      <c r="J135" s="5" t="s">
        <v>2296</v>
      </c>
    </row>
    <row r="136" spans="1:10">
      <c r="A136" s="5">
        <v>135</v>
      </c>
      <c r="B136" s="5" t="s">
        <v>1692</v>
      </c>
      <c r="C136" s="5" t="s">
        <v>150</v>
      </c>
      <c r="D136" s="5" t="s">
        <v>2172</v>
      </c>
      <c r="E136" s="5" t="s">
        <v>2169</v>
      </c>
      <c r="F136" s="5" t="s">
        <v>2173</v>
      </c>
      <c r="G136" s="5" t="s">
        <v>2174</v>
      </c>
      <c r="J136" s="5" t="s">
        <v>2296</v>
      </c>
    </row>
    <row r="137" spans="1:10">
      <c r="A137" s="5">
        <v>136</v>
      </c>
      <c r="B137" s="5" t="s">
        <v>1692</v>
      </c>
      <c r="C137" s="5" t="s">
        <v>150</v>
      </c>
      <c r="D137" s="5" t="s">
        <v>2175</v>
      </c>
      <c r="E137" s="5" t="s">
        <v>2176</v>
      </c>
      <c r="F137" s="5" t="s">
        <v>2177</v>
      </c>
      <c r="G137" s="5" t="s">
        <v>1949</v>
      </c>
      <c r="J137" s="5" t="s">
        <v>2296</v>
      </c>
    </row>
    <row r="138" spans="1:10">
      <c r="A138" s="5">
        <v>137</v>
      </c>
      <c r="B138" s="5" t="s">
        <v>1692</v>
      </c>
      <c r="C138" s="5" t="s">
        <v>150</v>
      </c>
      <c r="D138" s="5" t="s">
        <v>2178</v>
      </c>
      <c r="E138" s="5" t="s">
        <v>2179</v>
      </c>
      <c r="F138" s="5" t="s">
        <v>2180</v>
      </c>
      <c r="G138" s="5" t="s">
        <v>1800</v>
      </c>
      <c r="J138" s="5" t="s">
        <v>2296</v>
      </c>
    </row>
    <row r="139" spans="1:10">
      <c r="A139" s="5">
        <v>138</v>
      </c>
      <c r="B139" s="5" t="s">
        <v>1692</v>
      </c>
      <c r="C139" s="5" t="s">
        <v>150</v>
      </c>
      <c r="D139" s="5" t="s">
        <v>2181</v>
      </c>
      <c r="E139" s="5" t="s">
        <v>2182</v>
      </c>
      <c r="F139" s="5" t="s">
        <v>2183</v>
      </c>
      <c r="G139" s="5" t="s">
        <v>1747</v>
      </c>
      <c r="J139" s="5" t="s">
        <v>2296</v>
      </c>
    </row>
    <row r="140" spans="1:10">
      <c r="A140" s="5">
        <v>139</v>
      </c>
      <c r="B140" s="5" t="s">
        <v>1692</v>
      </c>
      <c r="C140" s="5" t="s">
        <v>150</v>
      </c>
      <c r="D140" s="5" t="s">
        <v>2184</v>
      </c>
      <c r="E140" s="5" t="s">
        <v>2185</v>
      </c>
      <c r="F140" s="5" t="s">
        <v>2186</v>
      </c>
      <c r="G140" s="5" t="s">
        <v>2131</v>
      </c>
      <c r="J140" s="5" t="s">
        <v>2296</v>
      </c>
    </row>
    <row r="141" spans="1:10">
      <c r="A141" s="5">
        <v>140</v>
      </c>
      <c r="B141" s="5" t="s">
        <v>1692</v>
      </c>
      <c r="C141" s="5" t="s">
        <v>150</v>
      </c>
      <c r="D141" s="5" t="s">
        <v>2187</v>
      </c>
      <c r="E141" s="5" t="s">
        <v>2188</v>
      </c>
      <c r="F141" s="5" t="s">
        <v>2189</v>
      </c>
      <c r="G141" s="5" t="s">
        <v>2190</v>
      </c>
      <c r="J141" s="5" t="s">
        <v>2296</v>
      </c>
    </row>
    <row r="142" spans="1:10">
      <c r="A142" s="5">
        <v>141</v>
      </c>
      <c r="B142" s="5" t="s">
        <v>1692</v>
      </c>
      <c r="C142" s="5" t="s">
        <v>150</v>
      </c>
      <c r="D142" s="5" t="s">
        <v>2191</v>
      </c>
      <c r="E142" s="5" t="s">
        <v>2192</v>
      </c>
      <c r="F142" s="5" t="s">
        <v>2193</v>
      </c>
      <c r="G142" s="5" t="s">
        <v>2167</v>
      </c>
      <c r="J142" s="5" t="s">
        <v>2296</v>
      </c>
    </row>
    <row r="143" spans="1:10">
      <c r="A143" s="5">
        <v>142</v>
      </c>
      <c r="B143" s="5" t="s">
        <v>1692</v>
      </c>
      <c r="C143" s="5" t="s">
        <v>150</v>
      </c>
      <c r="D143" s="5" t="s">
        <v>2194</v>
      </c>
      <c r="E143" s="5" t="s">
        <v>2195</v>
      </c>
      <c r="F143" s="5" t="s">
        <v>2196</v>
      </c>
      <c r="G143" s="5" t="s">
        <v>2197</v>
      </c>
      <c r="J143" s="5" t="s">
        <v>2296</v>
      </c>
    </row>
    <row r="144" spans="1:10">
      <c r="A144" s="5">
        <v>143</v>
      </c>
      <c r="B144" s="5" t="s">
        <v>1692</v>
      </c>
      <c r="C144" s="5" t="s">
        <v>150</v>
      </c>
      <c r="D144" s="5" t="s">
        <v>2198</v>
      </c>
      <c r="E144" s="5" t="s">
        <v>2199</v>
      </c>
      <c r="F144" s="5" t="s">
        <v>2200</v>
      </c>
      <c r="G144" s="5" t="s">
        <v>1766</v>
      </c>
      <c r="J144" s="5" t="s">
        <v>2296</v>
      </c>
    </row>
    <row r="145" spans="1:10">
      <c r="A145" s="5">
        <v>144</v>
      </c>
      <c r="B145" s="5" t="s">
        <v>1692</v>
      </c>
      <c r="C145" s="5" t="s">
        <v>150</v>
      </c>
      <c r="D145" s="5" t="s">
        <v>2201</v>
      </c>
      <c r="E145" s="5" t="s">
        <v>2202</v>
      </c>
      <c r="F145" s="5" t="s">
        <v>2203</v>
      </c>
      <c r="G145" s="5" t="s">
        <v>1949</v>
      </c>
      <c r="J145" s="5" t="s">
        <v>2296</v>
      </c>
    </row>
    <row r="146" spans="1:10">
      <c r="A146" s="5">
        <v>145</v>
      </c>
      <c r="B146" s="5" t="s">
        <v>1692</v>
      </c>
      <c r="C146" s="5" t="s">
        <v>150</v>
      </c>
      <c r="D146" s="5" t="s">
        <v>2204</v>
      </c>
      <c r="E146" s="5" t="s">
        <v>2205</v>
      </c>
      <c r="F146" s="5" t="s">
        <v>2206</v>
      </c>
      <c r="G146" s="5" t="s">
        <v>1985</v>
      </c>
      <c r="J146" s="5" t="s">
        <v>2296</v>
      </c>
    </row>
    <row r="147" spans="1:10">
      <c r="A147" s="5">
        <v>146</v>
      </c>
      <c r="B147" s="5" t="s">
        <v>1692</v>
      </c>
      <c r="C147" s="5" t="s">
        <v>150</v>
      </c>
      <c r="D147" s="5" t="s">
        <v>2207</v>
      </c>
      <c r="E147" s="5" t="s">
        <v>2208</v>
      </c>
      <c r="F147" s="5" t="s">
        <v>2209</v>
      </c>
      <c r="G147" s="5" t="s">
        <v>2210</v>
      </c>
      <c r="J147" s="5" t="s">
        <v>2296</v>
      </c>
    </row>
    <row r="148" spans="1:10">
      <c r="A148" s="5">
        <v>147</v>
      </c>
      <c r="B148" s="5" t="s">
        <v>1692</v>
      </c>
      <c r="C148" s="5" t="s">
        <v>150</v>
      </c>
      <c r="D148" s="5" t="s">
        <v>2211</v>
      </c>
      <c r="E148" s="5" t="s">
        <v>2212</v>
      </c>
      <c r="F148" s="5" t="s">
        <v>2213</v>
      </c>
      <c r="G148" s="5" t="s">
        <v>2131</v>
      </c>
      <c r="J148" s="5" t="s">
        <v>2296</v>
      </c>
    </row>
    <row r="149" spans="1:10">
      <c r="A149" s="5">
        <v>148</v>
      </c>
      <c r="B149" s="5" t="s">
        <v>1692</v>
      </c>
      <c r="C149" s="5" t="s">
        <v>150</v>
      </c>
      <c r="D149" s="5" t="s">
        <v>2214</v>
      </c>
      <c r="E149" s="5" t="s">
        <v>2215</v>
      </c>
      <c r="F149" s="5" t="s">
        <v>2216</v>
      </c>
      <c r="G149" s="5" t="s">
        <v>1902</v>
      </c>
      <c r="J149" s="5" t="s">
        <v>2296</v>
      </c>
    </row>
    <row r="150" spans="1:10">
      <c r="A150" s="5">
        <v>149</v>
      </c>
      <c r="B150" s="5" t="s">
        <v>1692</v>
      </c>
      <c r="C150" s="5" t="s">
        <v>150</v>
      </c>
      <c r="D150" s="5" t="s">
        <v>2217</v>
      </c>
      <c r="E150" s="5" t="s">
        <v>2218</v>
      </c>
      <c r="F150" s="5" t="s">
        <v>2219</v>
      </c>
      <c r="G150" s="5" t="s">
        <v>1953</v>
      </c>
      <c r="J150" s="5" t="s">
        <v>2296</v>
      </c>
    </row>
    <row r="151" spans="1:10">
      <c r="A151" s="5">
        <v>150</v>
      </c>
      <c r="B151" s="5" t="s">
        <v>1692</v>
      </c>
      <c r="C151" s="5" t="s">
        <v>150</v>
      </c>
      <c r="D151" s="5" t="s">
        <v>2220</v>
      </c>
      <c r="E151" s="5" t="s">
        <v>2221</v>
      </c>
      <c r="F151" s="5" t="s">
        <v>1711</v>
      </c>
      <c r="G151" s="5" t="s">
        <v>2222</v>
      </c>
      <c r="J151" s="5" t="s">
        <v>2296</v>
      </c>
    </row>
    <row r="152" spans="1:10">
      <c r="A152" s="5">
        <v>151</v>
      </c>
      <c r="B152" s="5" t="s">
        <v>1692</v>
      </c>
      <c r="C152" s="5" t="s">
        <v>150</v>
      </c>
      <c r="D152" s="5" t="s">
        <v>2223</v>
      </c>
      <c r="E152" s="5" t="s">
        <v>2224</v>
      </c>
      <c r="F152" s="5" t="s">
        <v>2225</v>
      </c>
      <c r="G152" s="5" t="s">
        <v>2138</v>
      </c>
      <c r="J152" s="5" t="s">
        <v>2296</v>
      </c>
    </row>
    <row r="153" spans="1:10">
      <c r="A153" s="5">
        <v>152</v>
      </c>
      <c r="B153" s="5" t="s">
        <v>1692</v>
      </c>
      <c r="C153" s="5" t="s">
        <v>150</v>
      </c>
      <c r="D153" s="5" t="s">
        <v>2226</v>
      </c>
      <c r="E153" s="5" t="s">
        <v>2227</v>
      </c>
      <c r="F153" s="5" t="s">
        <v>2228</v>
      </c>
      <c r="G153" s="5" t="s">
        <v>1747</v>
      </c>
      <c r="J153" s="5" t="s">
        <v>2296</v>
      </c>
    </row>
    <row r="154" spans="1:10">
      <c r="A154" s="5">
        <v>153</v>
      </c>
      <c r="B154" s="5" t="s">
        <v>1692</v>
      </c>
      <c r="C154" s="5" t="s">
        <v>150</v>
      </c>
      <c r="D154" s="5" t="s">
        <v>2229</v>
      </c>
      <c r="E154" s="5" t="s">
        <v>2230</v>
      </c>
      <c r="F154" s="5" t="s">
        <v>2231</v>
      </c>
      <c r="G154" s="5" t="s">
        <v>2232</v>
      </c>
      <c r="J154" s="5" t="s">
        <v>2296</v>
      </c>
    </row>
    <row r="155" spans="1:10">
      <c r="A155" s="5">
        <v>154</v>
      </c>
      <c r="B155" s="5" t="s">
        <v>1692</v>
      </c>
      <c r="C155" s="5" t="s">
        <v>150</v>
      </c>
      <c r="D155" s="5" t="s">
        <v>2233</v>
      </c>
      <c r="E155" s="5" t="s">
        <v>2234</v>
      </c>
      <c r="F155" s="5" t="s">
        <v>2235</v>
      </c>
      <c r="G155" s="5" t="s">
        <v>2174</v>
      </c>
      <c r="J155" s="5" t="s">
        <v>2296</v>
      </c>
    </row>
    <row r="156" spans="1:10">
      <c r="A156" s="5">
        <v>155</v>
      </c>
      <c r="B156" s="5" t="s">
        <v>1692</v>
      </c>
      <c r="C156" s="5" t="s">
        <v>150</v>
      </c>
      <c r="D156" s="5" t="s">
        <v>2236</v>
      </c>
      <c r="E156" s="5" t="s">
        <v>2237</v>
      </c>
      <c r="F156" s="5" t="s">
        <v>2238</v>
      </c>
      <c r="G156" s="5" t="s">
        <v>2239</v>
      </c>
      <c r="J156" s="5" t="s">
        <v>2296</v>
      </c>
    </row>
    <row r="157" spans="1:10">
      <c r="A157" s="5">
        <v>156</v>
      </c>
      <c r="B157" s="5" t="s">
        <v>1692</v>
      </c>
      <c r="C157" s="5" t="s">
        <v>150</v>
      </c>
      <c r="D157" s="5" t="s">
        <v>2240</v>
      </c>
      <c r="E157" s="5" t="s">
        <v>2241</v>
      </c>
      <c r="F157" s="5" t="s">
        <v>2242</v>
      </c>
      <c r="G157" s="5" t="s">
        <v>1890</v>
      </c>
      <c r="J157" s="5" t="s">
        <v>2296</v>
      </c>
    </row>
    <row r="158" spans="1:10">
      <c r="A158" s="5">
        <v>157</v>
      </c>
      <c r="B158" s="5" t="s">
        <v>1692</v>
      </c>
      <c r="C158" s="5" t="s">
        <v>150</v>
      </c>
      <c r="D158" s="5" t="s">
        <v>2243</v>
      </c>
      <c r="E158" s="5" t="s">
        <v>2244</v>
      </c>
      <c r="F158" s="5" t="s">
        <v>2238</v>
      </c>
      <c r="G158" s="5" t="s">
        <v>2245</v>
      </c>
      <c r="J158" s="5" t="s">
        <v>2296</v>
      </c>
    </row>
    <row r="159" spans="1:10">
      <c r="A159" s="5">
        <v>158</v>
      </c>
      <c r="B159" s="5" t="s">
        <v>1692</v>
      </c>
      <c r="C159" s="5" t="s">
        <v>150</v>
      </c>
      <c r="D159" s="5" t="s">
        <v>2246</v>
      </c>
      <c r="E159" s="5" t="s">
        <v>2247</v>
      </c>
      <c r="F159" s="5" t="s">
        <v>2248</v>
      </c>
      <c r="G159" s="5" t="s">
        <v>1734</v>
      </c>
      <c r="J159" s="5" t="s">
        <v>2296</v>
      </c>
    </row>
    <row r="160" spans="1:10">
      <c r="A160" s="5">
        <v>159</v>
      </c>
      <c r="B160" s="5" t="s">
        <v>1692</v>
      </c>
      <c r="C160" s="5" t="s">
        <v>150</v>
      </c>
      <c r="D160" s="5" t="s">
        <v>2249</v>
      </c>
      <c r="E160" s="5" t="s">
        <v>2250</v>
      </c>
      <c r="F160" s="5" t="s">
        <v>2251</v>
      </c>
      <c r="G160" s="5" t="s">
        <v>2252</v>
      </c>
      <c r="J160" s="5" t="s">
        <v>2296</v>
      </c>
    </row>
    <row r="161" spans="1:10">
      <c r="A161" s="5">
        <v>160</v>
      </c>
      <c r="B161" s="5" t="s">
        <v>1692</v>
      </c>
      <c r="C161" s="5" t="s">
        <v>150</v>
      </c>
      <c r="D161" s="5" t="s">
        <v>2253</v>
      </c>
      <c r="E161" s="5" t="s">
        <v>2254</v>
      </c>
      <c r="F161" s="5" t="s">
        <v>2255</v>
      </c>
      <c r="G161" s="5" t="s">
        <v>2174</v>
      </c>
      <c r="J161" s="5" t="s">
        <v>2296</v>
      </c>
    </row>
    <row r="162" spans="1:10">
      <c r="A162" s="5">
        <v>161</v>
      </c>
      <c r="B162" s="5" t="s">
        <v>1692</v>
      </c>
      <c r="C162" s="5" t="s">
        <v>150</v>
      </c>
      <c r="D162" s="5" t="s">
        <v>2256</v>
      </c>
      <c r="E162" s="5" t="s">
        <v>2257</v>
      </c>
      <c r="F162" s="5" t="s">
        <v>2258</v>
      </c>
      <c r="G162" s="5" t="s">
        <v>1747</v>
      </c>
      <c r="J162" s="5" t="s">
        <v>2296</v>
      </c>
    </row>
    <row r="163" spans="1:10">
      <c r="A163" s="5">
        <v>162</v>
      </c>
      <c r="B163" s="5" t="s">
        <v>1692</v>
      </c>
      <c r="C163" s="5" t="s">
        <v>150</v>
      </c>
      <c r="D163" s="5" t="s">
        <v>2259</v>
      </c>
      <c r="E163" s="5" t="s">
        <v>2260</v>
      </c>
      <c r="F163" s="5" t="s">
        <v>2261</v>
      </c>
      <c r="G163" s="5" t="s">
        <v>1902</v>
      </c>
      <c r="J163" s="5" t="s">
        <v>2296</v>
      </c>
    </row>
    <row r="164" spans="1:10">
      <c r="A164" s="5">
        <v>163</v>
      </c>
      <c r="B164" s="5" t="s">
        <v>1692</v>
      </c>
      <c r="C164" s="5" t="s">
        <v>150</v>
      </c>
      <c r="D164" s="5" t="s">
        <v>2262</v>
      </c>
      <c r="E164" s="5" t="s">
        <v>2263</v>
      </c>
      <c r="F164" s="5" t="s">
        <v>2264</v>
      </c>
      <c r="G164" s="5" t="s">
        <v>1902</v>
      </c>
      <c r="J164" s="5" t="s">
        <v>2296</v>
      </c>
    </row>
    <row r="165" spans="1:10">
      <c r="A165" s="5">
        <v>164</v>
      </c>
      <c r="B165" s="5" t="s">
        <v>1692</v>
      </c>
      <c r="C165" s="5" t="s">
        <v>150</v>
      </c>
      <c r="D165" s="5" t="s">
        <v>2265</v>
      </c>
      <c r="E165" s="5" t="s">
        <v>2266</v>
      </c>
      <c r="F165" s="5" t="s">
        <v>2267</v>
      </c>
      <c r="G165" s="5" t="s">
        <v>2190</v>
      </c>
      <c r="J165" s="5" t="s">
        <v>2296</v>
      </c>
    </row>
    <row r="166" spans="1:10">
      <c r="A166" s="5">
        <v>165</v>
      </c>
      <c r="B166" s="5" t="s">
        <v>1692</v>
      </c>
      <c r="C166" s="5" t="s">
        <v>150</v>
      </c>
      <c r="D166" s="5" t="s">
        <v>2268</v>
      </c>
      <c r="E166" s="5" t="s">
        <v>2269</v>
      </c>
      <c r="F166" s="5" t="s">
        <v>2251</v>
      </c>
      <c r="G166" s="5" t="s">
        <v>2270</v>
      </c>
      <c r="J166" s="5" t="s">
        <v>2296</v>
      </c>
    </row>
    <row r="167" spans="1:10">
      <c r="A167" s="5">
        <v>166</v>
      </c>
      <c r="B167" s="5" t="s">
        <v>1692</v>
      </c>
      <c r="C167" s="5" t="s">
        <v>150</v>
      </c>
      <c r="D167" s="5" t="s">
        <v>2271</v>
      </c>
      <c r="E167" s="5" t="s">
        <v>2272</v>
      </c>
      <c r="F167" s="5" t="s">
        <v>2273</v>
      </c>
      <c r="G167" s="5" t="s">
        <v>2274</v>
      </c>
      <c r="J167" s="5" t="s">
        <v>2296</v>
      </c>
    </row>
    <row r="168" spans="1:10">
      <c r="A168" s="5">
        <v>167</v>
      </c>
      <c r="B168" s="5" t="s">
        <v>1692</v>
      </c>
      <c r="C168" s="5" t="s">
        <v>150</v>
      </c>
      <c r="D168" s="5" t="s">
        <v>2275</v>
      </c>
      <c r="E168" s="5" t="s">
        <v>2276</v>
      </c>
      <c r="F168" s="5" t="s">
        <v>2273</v>
      </c>
      <c r="G168" s="5" t="s">
        <v>2277</v>
      </c>
      <c r="H168" s="5" t="s">
        <v>2278</v>
      </c>
      <c r="J168" s="5" t="s">
        <v>2296</v>
      </c>
    </row>
    <row r="169" spans="1:10">
      <c r="A169" s="5">
        <v>168</v>
      </c>
      <c r="B169" s="5" t="s">
        <v>1692</v>
      </c>
      <c r="C169" s="5" t="s">
        <v>150</v>
      </c>
      <c r="D169" s="5" t="s">
        <v>2279</v>
      </c>
      <c r="E169" s="5" t="s">
        <v>2280</v>
      </c>
      <c r="F169" s="5" t="s">
        <v>1721</v>
      </c>
      <c r="G169" s="5" t="s">
        <v>2270</v>
      </c>
      <c r="J169" s="5" t="s">
        <v>2296</v>
      </c>
    </row>
    <row r="170" spans="1:10">
      <c r="A170" s="5">
        <v>169</v>
      </c>
      <c r="B170" s="5" t="s">
        <v>1692</v>
      </c>
      <c r="C170" s="5" t="s">
        <v>150</v>
      </c>
      <c r="D170" s="5" t="s">
        <v>2281</v>
      </c>
      <c r="E170" s="5" t="s">
        <v>2282</v>
      </c>
      <c r="F170" s="5" t="s">
        <v>2283</v>
      </c>
      <c r="G170" s="5" t="s">
        <v>2284</v>
      </c>
      <c r="J170" s="5" t="s">
        <v>2296</v>
      </c>
    </row>
    <row r="171" spans="1:10">
      <c r="A171" s="5">
        <v>170</v>
      </c>
      <c r="B171" s="5" t="s">
        <v>1692</v>
      </c>
      <c r="C171" s="5" t="s">
        <v>150</v>
      </c>
      <c r="D171" s="5" t="s">
        <v>2285</v>
      </c>
      <c r="E171" s="5" t="s">
        <v>2286</v>
      </c>
      <c r="F171" s="5" t="s">
        <v>2287</v>
      </c>
      <c r="G171" s="5" t="s">
        <v>2288</v>
      </c>
      <c r="J171" s="5" t="s">
        <v>2296</v>
      </c>
    </row>
    <row r="172" spans="1:10">
      <c r="A172" s="5">
        <v>171</v>
      </c>
      <c r="B172" s="5" t="s">
        <v>1692</v>
      </c>
      <c r="C172" s="5" t="s">
        <v>150</v>
      </c>
      <c r="D172" s="5" t="s">
        <v>2289</v>
      </c>
      <c r="E172" s="5" t="s">
        <v>2290</v>
      </c>
      <c r="F172" s="5" t="s">
        <v>2291</v>
      </c>
      <c r="G172" s="5" t="s">
        <v>2292</v>
      </c>
      <c r="J172" s="5" t="s">
        <v>2296</v>
      </c>
    </row>
    <row r="173" spans="1:10">
      <c r="A173" s="5">
        <v>172</v>
      </c>
      <c r="B173" s="5" t="s">
        <v>1692</v>
      </c>
      <c r="C173" s="5" t="s">
        <v>150</v>
      </c>
      <c r="D173" s="5" t="s">
        <v>2293</v>
      </c>
      <c r="E173" s="5" t="s">
        <v>2294</v>
      </c>
      <c r="F173" s="5" t="s">
        <v>2231</v>
      </c>
      <c r="G173" s="5" t="s">
        <v>2295</v>
      </c>
      <c r="J173" s="5" t="s">
        <v>2296</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8" hidden="1" customWidth="1"/>
    <col min="18" max="18" width="14.42578125" style="212" hidden="1" customWidth="1"/>
    <col min="19" max="22" width="9.140625" style="355"/>
    <col min="23" max="16384" width="9.140625" style="36"/>
  </cols>
  <sheetData>
    <row r="1" spans="1:256" s="202" customFormat="1" ht="16.5" hidden="1" customHeight="1">
      <c r="C1" s="349"/>
      <c r="H1" s="349"/>
      <c r="I1" s="349"/>
      <c r="J1" s="349"/>
      <c r="K1" s="349" t="s">
        <v>515</v>
      </c>
      <c r="L1" s="359" t="s">
        <v>401</v>
      </c>
      <c r="M1" s="394" t="s">
        <v>514</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30"/>
      <c r="D3" s="100"/>
      <c r="E3" s="100"/>
      <c r="F3" s="100"/>
      <c r="G3" s="100"/>
      <c r="H3" s="100"/>
      <c r="I3" s="100"/>
      <c r="J3" s="100"/>
      <c r="K3" s="100"/>
      <c r="L3" s="233"/>
      <c r="M3" s="212"/>
      <c r="N3" s="212"/>
      <c r="O3" s="212"/>
      <c r="P3" s="212"/>
      <c r="Q3" s="358"/>
      <c r="R3" s="212"/>
      <c r="S3" s="355"/>
      <c r="T3" s="355"/>
      <c r="U3" s="355"/>
      <c r="V3" s="355"/>
    </row>
    <row r="4" spans="1:256" s="126" customFormat="1" ht="22.5">
      <c r="A4" s="125"/>
      <c r="B4" s="36"/>
      <c r="C4" s="230"/>
      <c r="D4" s="1162" t="s">
        <v>397</v>
      </c>
      <c r="E4" s="1163"/>
      <c r="F4" s="1163"/>
      <c r="G4" s="1163"/>
      <c r="H4" s="1164"/>
      <c r="I4" s="434"/>
      <c r="M4" s="212"/>
      <c r="N4" s="212"/>
      <c r="O4" s="212"/>
      <c r="P4" s="212"/>
      <c r="Q4" s="358"/>
      <c r="R4" s="212"/>
      <c r="S4" s="355"/>
      <c r="T4" s="355"/>
      <c r="U4" s="355"/>
      <c r="V4" s="355"/>
    </row>
    <row r="5" spans="1:256" s="126" customFormat="1" ht="3" hidden="1" customHeight="1">
      <c r="A5" s="125"/>
      <c r="B5" s="36"/>
      <c r="C5" s="230"/>
      <c r="D5" s="100"/>
      <c r="E5" s="100"/>
      <c r="F5" s="100"/>
      <c r="G5" s="100"/>
      <c r="H5" s="234"/>
      <c r="I5" s="234"/>
      <c r="J5" s="234"/>
      <c r="K5" s="234"/>
      <c r="L5" s="235"/>
      <c r="M5" s="212"/>
      <c r="N5" s="212"/>
      <c r="O5" s="212"/>
      <c r="P5" s="212"/>
      <c r="Q5" s="358"/>
      <c r="R5" s="212"/>
      <c r="S5" s="355"/>
      <c r="T5" s="355"/>
      <c r="U5" s="355"/>
      <c r="V5" s="355"/>
    </row>
    <row r="6" spans="1:256" s="126" customFormat="1" ht="20.100000000000001" hidden="1" customHeight="1">
      <c r="A6" s="236"/>
      <c r="B6" s="236"/>
      <c r="C6" s="230"/>
      <c r="D6" s="1165"/>
      <c r="E6" s="1165"/>
      <c r="F6" s="1166" t="s">
        <v>84</v>
      </c>
      <c r="G6" s="1166"/>
      <c r="H6" s="234"/>
      <c r="I6" s="234"/>
      <c r="J6" s="237"/>
      <c r="K6" s="238"/>
      <c r="L6" s="238"/>
      <c r="M6" s="212"/>
      <c r="N6" s="212"/>
      <c r="O6" s="212"/>
      <c r="P6" s="212"/>
      <c r="Q6" s="358"/>
      <c r="R6" s="212"/>
      <c r="S6" s="355"/>
      <c r="T6" s="355"/>
      <c r="U6" s="355"/>
      <c r="V6" s="355"/>
    </row>
    <row r="7" spans="1:256" ht="3" customHeight="1"/>
    <row r="8" spans="1:256" s="126" customFormat="1">
      <c r="A8" s="125"/>
      <c r="B8" s="36"/>
      <c r="C8" s="230"/>
      <c r="D8" s="1153" t="s">
        <v>16</v>
      </c>
      <c r="E8" s="1153"/>
      <c r="F8" s="1153" t="s">
        <v>398</v>
      </c>
      <c r="G8" s="1153"/>
      <c r="H8" s="1153"/>
      <c r="I8" s="1167" t="s">
        <v>399</v>
      </c>
      <c r="J8" s="1167"/>
      <c r="K8" s="1167"/>
      <c r="L8" s="1167"/>
      <c r="M8" s="212"/>
      <c r="N8" s="212"/>
      <c r="O8" s="212"/>
      <c r="P8" s="212"/>
      <c r="Q8" s="358"/>
      <c r="R8" s="212"/>
      <c r="S8" s="355"/>
      <c r="T8" s="355"/>
      <c r="U8" s="355"/>
      <c r="V8" s="355"/>
    </row>
    <row r="9" spans="1:256" s="126" customFormat="1" ht="20.25" customHeight="1">
      <c r="A9" s="125"/>
      <c r="B9" s="36"/>
      <c r="C9" s="230"/>
      <c r="D9" s="240" t="s">
        <v>92</v>
      </c>
      <c r="E9" s="240" t="s">
        <v>400</v>
      </c>
      <c r="F9" s="1158" t="s">
        <v>92</v>
      </c>
      <c r="G9" s="1159"/>
      <c r="H9" s="241" t="s">
        <v>400</v>
      </c>
      <c r="I9" s="1160" t="s">
        <v>92</v>
      </c>
      <c r="J9" s="1160"/>
      <c r="K9" s="241" t="s">
        <v>400</v>
      </c>
      <c r="L9" s="241" t="s">
        <v>401</v>
      </c>
      <c r="M9" s="212"/>
      <c r="N9" s="212"/>
      <c r="O9" s="212"/>
      <c r="P9" s="212"/>
      <c r="Q9" s="358"/>
      <c r="R9" s="212"/>
      <c r="S9" s="355"/>
      <c r="T9" s="355"/>
      <c r="U9" s="355"/>
      <c r="V9" s="355"/>
    </row>
    <row r="10" spans="1:256" ht="12" customHeight="1">
      <c r="C10" s="249"/>
      <c r="D10" s="353" t="s">
        <v>93</v>
      </c>
      <c r="E10" s="353" t="s">
        <v>49</v>
      </c>
      <c r="F10" s="1161" t="s">
        <v>50</v>
      </c>
      <c r="G10" s="1161"/>
      <c r="H10" s="353" t="s">
        <v>51</v>
      </c>
      <c r="I10" s="1161" t="s">
        <v>68</v>
      </c>
      <c r="J10" s="1161"/>
      <c r="K10" s="353" t="s">
        <v>69</v>
      </c>
      <c r="L10" s="353" t="s">
        <v>183</v>
      </c>
      <c r="M10" s="263"/>
      <c r="N10" s="263"/>
      <c r="O10" s="263"/>
      <c r="P10" s="263"/>
      <c r="Q10" s="239"/>
      <c r="R10" s="263"/>
      <c r="S10" s="354"/>
      <c r="T10" s="354"/>
      <c r="U10" s="354"/>
      <c r="V10" s="354"/>
    </row>
    <row r="11" spans="1:256" s="126" customFormat="1" hidden="1">
      <c r="A11" s="36"/>
      <c r="B11" s="36"/>
      <c r="C11" s="230"/>
      <c r="D11" s="242">
        <v>0</v>
      </c>
      <c r="E11" s="243"/>
      <c r="F11" s="162"/>
      <c r="G11" s="162"/>
      <c r="H11" s="244"/>
      <c r="I11" s="245"/>
      <c r="J11" s="162"/>
      <c r="K11" s="244"/>
      <c r="L11" s="246"/>
      <c r="M11" s="398" t="s">
        <v>522</v>
      </c>
      <c r="N11" s="212"/>
      <c r="O11" s="212"/>
      <c r="P11" s="212" t="s">
        <v>520</v>
      </c>
      <c r="Q11" s="358" t="s">
        <v>521</v>
      </c>
      <c r="R11" s="212" t="s">
        <v>584</v>
      </c>
      <c r="S11" s="355"/>
      <c r="T11" s="355"/>
      <c r="U11" s="355"/>
      <c r="V11" s="355"/>
    </row>
    <row r="12" spans="1:256" s="265" customFormat="1" ht="0.95" customHeight="1">
      <c r="A12" s="89"/>
      <c r="B12" s="186" t="s">
        <v>405</v>
      </c>
      <c r="C12" s="1152"/>
      <c r="D12" s="1153">
        <v>1</v>
      </c>
      <c r="E12" s="1154" t="s">
        <v>2314</v>
      </c>
      <c r="F12" s="1116"/>
      <c r="G12" s="1103">
        <v>0</v>
      </c>
      <c r="H12" s="356"/>
      <c r="I12" s="250"/>
      <c r="J12" s="393" t="s">
        <v>519</v>
      </c>
      <c r="K12" s="733"/>
      <c r="L12" s="266"/>
      <c r="M12" s="829">
        <f>mergeValue(H12)</f>
        <v>0</v>
      </c>
      <c r="N12" s="1008"/>
      <c r="O12" s="1008"/>
      <c r="P12" s="829" t="str">
        <f>IF(ISERROR(MATCH(Q12,MODesc,0)),"n","y")</f>
        <v>n</v>
      </c>
      <c r="Q12" s="1008" t="s">
        <v>2314</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52"/>
      <c r="D13" s="1153"/>
      <c r="E13" s="1155"/>
      <c r="F13" s="1156"/>
      <c r="G13" s="1153">
        <v>1</v>
      </c>
      <c r="H13" s="1150" t="s">
        <v>942</v>
      </c>
      <c r="I13" s="250"/>
      <c r="J13" s="393" t="s">
        <v>519</v>
      </c>
      <c r="K13" s="733"/>
      <c r="L13" s="266"/>
      <c r="M13" s="829" t="str">
        <f>mergeValue(H13)</f>
        <v>Город Волгодонск</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52"/>
      <c r="D14" s="1153"/>
      <c r="E14" s="1155"/>
      <c r="F14" s="1157"/>
      <c r="G14" s="1153"/>
      <c r="H14" s="1151"/>
      <c r="I14" s="1121"/>
      <c r="J14" s="1103">
        <v>1</v>
      </c>
      <c r="K14" s="1115" t="s">
        <v>942</v>
      </c>
      <c r="L14" s="247" t="s">
        <v>943</v>
      </c>
      <c r="M14" s="829" t="str">
        <f>mergeValue(H14)</f>
        <v>Город Волгодонск</v>
      </c>
      <c r="N14" s="1008"/>
      <c r="O14" s="1008"/>
      <c r="P14" s="1008"/>
      <c r="Q14" s="1008"/>
      <c r="R14" s="829" t="str">
        <f>K14&amp;" ("&amp;L14&amp;")"</f>
        <v>Город Волгодонск (60712000)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8"/>
      <c r="N15" s="212"/>
      <c r="O15" s="212"/>
      <c r="P15" s="212"/>
      <c r="Q15" s="358" t="s">
        <v>19</v>
      </c>
      <c r="R15" s="212"/>
      <c r="S15" s="355"/>
      <c r="T15" s="355"/>
      <c r="U15" s="355"/>
      <c r="V15" s="355"/>
    </row>
    <row r="16" spans="1:256" s="126" customFormat="1" ht="21" customHeight="1">
      <c r="A16" s="125"/>
      <c r="B16" s="36"/>
      <c r="C16" s="232"/>
      <c r="D16" s="254"/>
      <c r="E16" s="254"/>
      <c r="F16" s="254"/>
      <c r="G16" s="254"/>
      <c r="H16" s="254"/>
      <c r="I16" s="254"/>
      <c r="J16" s="254"/>
      <c r="K16" s="254"/>
      <c r="L16" s="254"/>
      <c r="M16" s="212"/>
      <c r="N16" s="212"/>
      <c r="O16" s="212"/>
      <c r="P16" s="212"/>
      <c r="Q16" s="358"/>
      <c r="R16" s="212"/>
      <c r="S16" s="355"/>
      <c r="T16" s="355"/>
      <c r="U16" s="355"/>
      <c r="V16" s="355"/>
    </row>
    <row r="17" spans="1:22" s="126" customFormat="1">
      <c r="A17" s="125"/>
      <c r="B17" s="36"/>
      <c r="C17" s="232"/>
      <c r="D17" s="36"/>
      <c r="E17" s="36"/>
      <c r="F17" s="36"/>
      <c r="G17" s="36"/>
      <c r="H17" s="36"/>
      <c r="I17" s="36"/>
      <c r="J17" s="36"/>
      <c r="K17" s="36"/>
      <c r="L17" s="36"/>
      <c r="M17" s="212"/>
      <c r="N17" s="212"/>
      <c r="O17" s="212"/>
      <c r="P17" s="212"/>
      <c r="Q17" s="358"/>
      <c r="R17" s="212"/>
      <c r="S17" s="355"/>
      <c r="T17" s="355"/>
      <c r="U17" s="355"/>
      <c r="V17" s="355"/>
    </row>
    <row r="18" spans="1:22" s="126" customFormat="1" ht="0.75" customHeight="1">
      <c r="A18" s="125"/>
      <c r="B18" s="36"/>
      <c r="C18" s="232"/>
      <c r="D18" s="36"/>
      <c r="E18" s="36"/>
      <c r="F18" s="36"/>
      <c r="G18" s="36"/>
      <c r="H18" s="36"/>
      <c r="I18" s="36"/>
      <c r="J18" s="36"/>
      <c r="K18" s="36"/>
      <c r="L18" s="36"/>
      <c r="M18" s="212"/>
      <c r="N18" s="212"/>
      <c r="O18" s="212"/>
      <c r="P18" s="212"/>
      <c r="Q18" s="358"/>
      <c r="R18" s="212"/>
      <c r="S18" s="355"/>
      <c r="T18" s="355"/>
      <c r="U18" s="355"/>
      <c r="V18" s="355"/>
    </row>
    <row r="19" spans="1:22" s="256" customFormat="1" ht="10.5">
      <c r="A19" s="255"/>
      <c r="C19" s="257"/>
      <c r="D19" s="258"/>
      <c r="E19" s="258"/>
      <c r="M19" s="212"/>
      <c r="N19" s="212"/>
      <c r="O19" s="212"/>
      <c r="P19" s="212"/>
      <c r="Q19" s="358"/>
      <c r="R19" s="212"/>
      <c r="S19" s="355"/>
      <c r="T19" s="355"/>
      <c r="U19" s="355"/>
      <c r="V19" s="355"/>
    </row>
    <row r="20" spans="1:22" s="256" customFormat="1" ht="10.5">
      <c r="A20" s="255"/>
      <c r="C20" s="257"/>
      <c r="D20" s="258"/>
      <c r="E20" s="258"/>
      <c r="M20" s="212"/>
      <c r="N20" s="212"/>
      <c r="O20" s="212"/>
      <c r="P20" s="212"/>
      <c r="Q20" s="358"/>
      <c r="R20" s="212"/>
      <c r="S20" s="355"/>
      <c r="T20" s="355"/>
      <c r="U20" s="355"/>
      <c r="V20" s="355"/>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64"/>
  <sheetViews>
    <sheetView showGridLines="0" zoomScaleNormal="100" workbookViewId="0"/>
  </sheetViews>
  <sheetFormatPr defaultRowHeight="11.25"/>
  <cols>
    <col min="1" max="1" width="9.140625" style="1060"/>
  </cols>
  <sheetData>
    <row r="1" spans="1:4">
      <c r="A1" s="1060" t="s">
        <v>1659</v>
      </c>
      <c r="B1" t="s">
        <v>514</v>
      </c>
      <c r="C1" t="s">
        <v>515</v>
      </c>
      <c r="D1" t="s">
        <v>1658</v>
      </c>
    </row>
    <row r="2" spans="1:4">
      <c r="A2" s="1060">
        <v>1</v>
      </c>
      <c r="B2" t="s">
        <v>774</v>
      </c>
      <c r="C2" t="s">
        <v>774</v>
      </c>
      <c r="D2" t="s">
        <v>775</v>
      </c>
    </row>
    <row r="3" spans="1:4">
      <c r="A3" s="1060">
        <v>2</v>
      </c>
      <c r="B3" t="s">
        <v>774</v>
      </c>
      <c r="C3" t="s">
        <v>776</v>
      </c>
      <c r="D3" t="s">
        <v>777</v>
      </c>
    </row>
    <row r="4" spans="1:4">
      <c r="A4" s="1060">
        <v>3</v>
      </c>
      <c r="B4" t="s">
        <v>774</v>
      </c>
      <c r="C4" t="s">
        <v>778</v>
      </c>
      <c r="D4" t="s">
        <v>779</v>
      </c>
    </row>
    <row r="5" spans="1:4">
      <c r="A5" s="1060">
        <v>4</v>
      </c>
      <c r="B5" t="s">
        <v>774</v>
      </c>
      <c r="C5" t="s">
        <v>780</v>
      </c>
      <c r="D5" t="s">
        <v>781</v>
      </c>
    </row>
    <row r="6" spans="1:4">
      <c r="A6" s="1060">
        <v>5</v>
      </c>
      <c r="B6" t="s">
        <v>774</v>
      </c>
      <c r="C6" t="s">
        <v>782</v>
      </c>
      <c r="D6" t="s">
        <v>783</v>
      </c>
    </row>
    <row r="7" spans="1:4">
      <c r="A7" s="1060">
        <v>6</v>
      </c>
      <c r="B7" t="s">
        <v>774</v>
      </c>
      <c r="C7" t="s">
        <v>784</v>
      </c>
      <c r="D7" t="s">
        <v>785</v>
      </c>
    </row>
    <row r="8" spans="1:4">
      <c r="A8" s="1060">
        <v>7</v>
      </c>
      <c r="B8" t="s">
        <v>774</v>
      </c>
      <c r="C8" t="s">
        <v>786</v>
      </c>
      <c r="D8" t="s">
        <v>787</v>
      </c>
    </row>
    <row r="9" spans="1:4">
      <c r="A9" s="1060">
        <v>8</v>
      </c>
      <c r="B9" t="s">
        <v>774</v>
      </c>
      <c r="C9" t="s">
        <v>788</v>
      </c>
      <c r="D9" t="s">
        <v>789</v>
      </c>
    </row>
    <row r="10" spans="1:4">
      <c r="A10" s="1060">
        <v>9</v>
      </c>
      <c r="B10" t="s">
        <v>774</v>
      </c>
      <c r="C10" t="s">
        <v>790</v>
      </c>
      <c r="D10" t="s">
        <v>791</v>
      </c>
    </row>
    <row r="11" spans="1:4">
      <c r="A11" s="1060">
        <v>10</v>
      </c>
      <c r="B11" t="s">
        <v>774</v>
      </c>
      <c r="C11" t="s">
        <v>792</v>
      </c>
      <c r="D11" t="s">
        <v>793</v>
      </c>
    </row>
    <row r="12" spans="1:4">
      <c r="A12" s="1060">
        <v>11</v>
      </c>
      <c r="B12" t="s">
        <v>774</v>
      </c>
      <c r="C12" t="s">
        <v>794</v>
      </c>
      <c r="D12" t="s">
        <v>795</v>
      </c>
    </row>
    <row r="13" spans="1:4">
      <c r="A13" s="1060">
        <v>12</v>
      </c>
      <c r="B13" t="s">
        <v>774</v>
      </c>
      <c r="C13" t="s">
        <v>796</v>
      </c>
      <c r="D13" t="s">
        <v>797</v>
      </c>
    </row>
    <row r="14" spans="1:4">
      <c r="A14" s="1060">
        <v>13</v>
      </c>
      <c r="B14" t="s">
        <v>774</v>
      </c>
      <c r="C14" t="s">
        <v>798</v>
      </c>
      <c r="D14" t="s">
        <v>799</v>
      </c>
    </row>
    <row r="15" spans="1:4">
      <c r="A15" s="1060">
        <v>14</v>
      </c>
      <c r="B15" t="s">
        <v>774</v>
      </c>
      <c r="C15" t="s">
        <v>800</v>
      </c>
      <c r="D15" t="s">
        <v>801</v>
      </c>
    </row>
    <row r="16" spans="1:4">
      <c r="A16" s="1060">
        <v>15</v>
      </c>
      <c r="B16" t="s">
        <v>774</v>
      </c>
      <c r="C16" t="s">
        <v>802</v>
      </c>
      <c r="D16" t="s">
        <v>803</v>
      </c>
    </row>
    <row r="17" spans="1:4">
      <c r="A17" s="1060">
        <v>16</v>
      </c>
      <c r="B17" t="s">
        <v>774</v>
      </c>
      <c r="C17" t="s">
        <v>804</v>
      </c>
      <c r="D17" t="s">
        <v>805</v>
      </c>
    </row>
    <row r="18" spans="1:4">
      <c r="A18" s="1060">
        <v>17</v>
      </c>
      <c r="B18" t="s">
        <v>774</v>
      </c>
      <c r="C18" t="s">
        <v>806</v>
      </c>
      <c r="D18" t="s">
        <v>807</v>
      </c>
    </row>
    <row r="19" spans="1:4">
      <c r="A19" s="1060">
        <v>18</v>
      </c>
      <c r="B19" t="s">
        <v>774</v>
      </c>
      <c r="C19" t="s">
        <v>808</v>
      </c>
      <c r="D19" t="s">
        <v>809</v>
      </c>
    </row>
    <row r="20" spans="1:4">
      <c r="A20" s="1060">
        <v>19</v>
      </c>
      <c r="B20" t="s">
        <v>774</v>
      </c>
      <c r="C20" t="s">
        <v>810</v>
      </c>
      <c r="D20" t="s">
        <v>811</v>
      </c>
    </row>
    <row r="21" spans="1:4">
      <c r="A21" s="1060">
        <v>20</v>
      </c>
      <c r="B21" t="s">
        <v>812</v>
      </c>
      <c r="C21" t="s">
        <v>812</v>
      </c>
      <c r="D21" t="s">
        <v>813</v>
      </c>
    </row>
    <row r="22" spans="1:4">
      <c r="A22" s="1060">
        <v>21</v>
      </c>
      <c r="B22" t="s">
        <v>812</v>
      </c>
      <c r="C22" t="s">
        <v>814</v>
      </c>
      <c r="D22" t="s">
        <v>815</v>
      </c>
    </row>
    <row r="23" spans="1:4">
      <c r="A23" s="1060">
        <v>22</v>
      </c>
      <c r="B23" t="s">
        <v>812</v>
      </c>
      <c r="C23" t="s">
        <v>816</v>
      </c>
      <c r="D23" t="s">
        <v>817</v>
      </c>
    </row>
    <row r="24" spans="1:4">
      <c r="A24" s="1060">
        <v>23</v>
      </c>
      <c r="B24" t="s">
        <v>812</v>
      </c>
      <c r="C24" t="s">
        <v>818</v>
      </c>
      <c r="D24" t="s">
        <v>819</v>
      </c>
    </row>
    <row r="25" spans="1:4">
      <c r="A25" s="1060">
        <v>24</v>
      </c>
      <c r="B25" t="s">
        <v>812</v>
      </c>
      <c r="C25" t="s">
        <v>820</v>
      </c>
      <c r="D25" t="s">
        <v>821</v>
      </c>
    </row>
    <row r="26" spans="1:4">
      <c r="A26" s="1060">
        <v>25</v>
      </c>
      <c r="B26" t="s">
        <v>812</v>
      </c>
      <c r="C26" t="s">
        <v>822</v>
      </c>
      <c r="D26" t="s">
        <v>823</v>
      </c>
    </row>
    <row r="27" spans="1:4">
      <c r="A27" s="1060">
        <v>26</v>
      </c>
      <c r="B27" t="s">
        <v>812</v>
      </c>
      <c r="C27" t="s">
        <v>824</v>
      </c>
      <c r="D27" t="s">
        <v>825</v>
      </c>
    </row>
    <row r="28" spans="1:4">
      <c r="A28" s="1060">
        <v>27</v>
      </c>
      <c r="B28" t="s">
        <v>812</v>
      </c>
      <c r="C28" t="s">
        <v>826</v>
      </c>
      <c r="D28" t="s">
        <v>827</v>
      </c>
    </row>
    <row r="29" spans="1:4">
      <c r="A29" s="1060">
        <v>28</v>
      </c>
      <c r="B29" t="s">
        <v>812</v>
      </c>
      <c r="C29" t="s">
        <v>828</v>
      </c>
      <c r="D29" t="s">
        <v>829</v>
      </c>
    </row>
    <row r="30" spans="1:4">
      <c r="A30" s="1060">
        <v>29</v>
      </c>
      <c r="B30" t="s">
        <v>812</v>
      </c>
      <c r="C30" t="s">
        <v>830</v>
      </c>
      <c r="D30" t="s">
        <v>831</v>
      </c>
    </row>
    <row r="31" spans="1:4">
      <c r="A31" s="1060">
        <v>30</v>
      </c>
      <c r="B31" t="s">
        <v>812</v>
      </c>
      <c r="C31" t="s">
        <v>832</v>
      </c>
      <c r="D31" t="s">
        <v>833</v>
      </c>
    </row>
    <row r="32" spans="1:4">
      <c r="A32" s="1060">
        <v>31</v>
      </c>
      <c r="B32" t="s">
        <v>812</v>
      </c>
      <c r="C32" t="s">
        <v>834</v>
      </c>
      <c r="D32" t="s">
        <v>835</v>
      </c>
    </row>
    <row r="33" spans="1:4">
      <c r="A33" s="1060">
        <v>32</v>
      </c>
      <c r="B33" t="s">
        <v>836</v>
      </c>
      <c r="C33" t="s">
        <v>838</v>
      </c>
      <c r="D33" t="s">
        <v>839</v>
      </c>
    </row>
    <row r="34" spans="1:4">
      <c r="A34" s="1060">
        <v>33</v>
      </c>
      <c r="B34" t="s">
        <v>836</v>
      </c>
      <c r="C34" t="s">
        <v>836</v>
      </c>
      <c r="D34" t="s">
        <v>837</v>
      </c>
    </row>
    <row r="35" spans="1:4">
      <c r="A35" s="1060">
        <v>34</v>
      </c>
      <c r="B35" t="s">
        <v>836</v>
      </c>
      <c r="C35" t="s">
        <v>840</v>
      </c>
      <c r="D35" t="s">
        <v>841</v>
      </c>
    </row>
    <row r="36" spans="1:4">
      <c r="A36" s="1060">
        <v>35</v>
      </c>
      <c r="B36" t="s">
        <v>836</v>
      </c>
      <c r="C36" t="s">
        <v>842</v>
      </c>
      <c r="D36" t="s">
        <v>843</v>
      </c>
    </row>
    <row r="37" spans="1:4">
      <c r="A37" s="1060">
        <v>36</v>
      </c>
      <c r="B37" t="s">
        <v>836</v>
      </c>
      <c r="C37" t="s">
        <v>844</v>
      </c>
      <c r="D37" t="s">
        <v>845</v>
      </c>
    </row>
    <row r="38" spans="1:4">
      <c r="A38" s="1060">
        <v>37</v>
      </c>
      <c r="B38" t="s">
        <v>836</v>
      </c>
      <c r="C38" t="s">
        <v>846</v>
      </c>
      <c r="D38" t="s">
        <v>847</v>
      </c>
    </row>
    <row r="39" spans="1:4">
      <c r="A39" s="1060">
        <v>38</v>
      </c>
      <c r="B39" t="s">
        <v>848</v>
      </c>
      <c r="C39" t="s">
        <v>848</v>
      </c>
      <c r="D39" t="s">
        <v>849</v>
      </c>
    </row>
    <row r="40" spans="1:4">
      <c r="A40" s="1060">
        <v>39</v>
      </c>
      <c r="B40" t="s">
        <v>848</v>
      </c>
      <c r="C40" t="s">
        <v>850</v>
      </c>
      <c r="D40" t="s">
        <v>851</v>
      </c>
    </row>
    <row r="41" spans="1:4">
      <c r="A41" s="1060">
        <v>40</v>
      </c>
      <c r="B41" t="s">
        <v>848</v>
      </c>
      <c r="C41" t="s">
        <v>852</v>
      </c>
      <c r="D41" t="s">
        <v>853</v>
      </c>
    </row>
    <row r="42" spans="1:4">
      <c r="A42" s="1060">
        <v>41</v>
      </c>
      <c r="B42" t="s">
        <v>848</v>
      </c>
      <c r="C42" t="s">
        <v>854</v>
      </c>
      <c r="D42" t="s">
        <v>855</v>
      </c>
    </row>
    <row r="43" spans="1:4">
      <c r="A43" s="1060">
        <v>42</v>
      </c>
      <c r="B43" t="s">
        <v>848</v>
      </c>
      <c r="C43" t="s">
        <v>856</v>
      </c>
      <c r="D43" t="s">
        <v>857</v>
      </c>
    </row>
    <row r="44" spans="1:4">
      <c r="A44" s="1060">
        <v>43</v>
      </c>
      <c r="B44" t="s">
        <v>848</v>
      </c>
      <c r="C44" t="s">
        <v>858</v>
      </c>
      <c r="D44" t="s">
        <v>859</v>
      </c>
    </row>
    <row r="45" spans="1:4">
      <c r="A45" s="1060">
        <v>44</v>
      </c>
      <c r="B45" t="s">
        <v>848</v>
      </c>
      <c r="C45" t="s">
        <v>860</v>
      </c>
      <c r="D45" t="s">
        <v>861</v>
      </c>
    </row>
    <row r="46" spans="1:4">
      <c r="A46" s="1060">
        <v>45</v>
      </c>
      <c r="B46" t="s">
        <v>848</v>
      </c>
      <c r="C46" t="s">
        <v>862</v>
      </c>
      <c r="D46" t="s">
        <v>863</v>
      </c>
    </row>
    <row r="47" spans="1:4">
      <c r="A47" s="1060">
        <v>46</v>
      </c>
      <c r="B47" t="s">
        <v>848</v>
      </c>
      <c r="C47" t="s">
        <v>864</v>
      </c>
      <c r="D47" t="s">
        <v>865</v>
      </c>
    </row>
    <row r="48" spans="1:4">
      <c r="A48" s="1060">
        <v>47</v>
      </c>
      <c r="B48" t="s">
        <v>848</v>
      </c>
      <c r="C48" t="s">
        <v>866</v>
      </c>
      <c r="D48" t="s">
        <v>867</v>
      </c>
    </row>
    <row r="49" spans="1:4">
      <c r="A49" s="1060">
        <v>48</v>
      </c>
      <c r="B49" t="s">
        <v>848</v>
      </c>
      <c r="C49" t="s">
        <v>868</v>
      </c>
      <c r="D49" t="s">
        <v>869</v>
      </c>
    </row>
    <row r="50" spans="1:4">
      <c r="A50" s="1060">
        <v>49</v>
      </c>
      <c r="B50" t="s">
        <v>848</v>
      </c>
      <c r="C50" t="s">
        <v>870</v>
      </c>
      <c r="D50" t="s">
        <v>871</v>
      </c>
    </row>
    <row r="51" spans="1:4">
      <c r="A51" s="1060">
        <v>50</v>
      </c>
      <c r="B51" t="s">
        <v>848</v>
      </c>
      <c r="C51" t="s">
        <v>872</v>
      </c>
      <c r="D51" t="s">
        <v>873</v>
      </c>
    </row>
    <row r="52" spans="1:4">
      <c r="A52" s="1060">
        <v>51</v>
      </c>
      <c r="B52" t="s">
        <v>874</v>
      </c>
      <c r="C52" t="s">
        <v>874</v>
      </c>
      <c r="D52" t="s">
        <v>875</v>
      </c>
    </row>
    <row r="53" spans="1:4">
      <c r="A53" s="1060">
        <v>52</v>
      </c>
      <c r="B53" t="s">
        <v>874</v>
      </c>
      <c r="C53" t="s">
        <v>876</v>
      </c>
      <c r="D53" t="s">
        <v>877</v>
      </c>
    </row>
    <row r="54" spans="1:4">
      <c r="A54" s="1060">
        <v>53</v>
      </c>
      <c r="B54" t="s">
        <v>874</v>
      </c>
      <c r="C54" t="s">
        <v>878</v>
      </c>
      <c r="D54" t="s">
        <v>879</v>
      </c>
    </row>
    <row r="55" spans="1:4">
      <c r="A55" s="1060">
        <v>54</v>
      </c>
      <c r="B55" t="s">
        <v>874</v>
      </c>
      <c r="C55" t="s">
        <v>880</v>
      </c>
      <c r="D55" t="s">
        <v>881</v>
      </c>
    </row>
    <row r="56" spans="1:4">
      <c r="A56" s="1060">
        <v>55</v>
      </c>
      <c r="B56" t="s">
        <v>874</v>
      </c>
      <c r="C56" t="s">
        <v>882</v>
      </c>
      <c r="D56" t="s">
        <v>883</v>
      </c>
    </row>
    <row r="57" spans="1:4">
      <c r="A57" s="1060">
        <v>56</v>
      </c>
      <c r="B57" t="s">
        <v>874</v>
      </c>
      <c r="C57" t="s">
        <v>884</v>
      </c>
      <c r="D57" t="s">
        <v>885</v>
      </c>
    </row>
    <row r="58" spans="1:4">
      <c r="A58" s="1060">
        <v>57</v>
      </c>
      <c r="B58" t="s">
        <v>874</v>
      </c>
      <c r="C58" t="s">
        <v>886</v>
      </c>
      <c r="D58" t="s">
        <v>887</v>
      </c>
    </row>
    <row r="59" spans="1:4">
      <c r="A59" s="1060">
        <v>58</v>
      </c>
      <c r="B59" t="s">
        <v>874</v>
      </c>
      <c r="C59" t="s">
        <v>888</v>
      </c>
      <c r="D59" t="s">
        <v>889</v>
      </c>
    </row>
    <row r="60" spans="1:4">
      <c r="A60" s="1060">
        <v>59</v>
      </c>
      <c r="B60" t="s">
        <v>890</v>
      </c>
      <c r="C60" t="s">
        <v>890</v>
      </c>
      <c r="D60" t="s">
        <v>891</v>
      </c>
    </row>
    <row r="61" spans="1:4">
      <c r="A61" s="1060">
        <v>60</v>
      </c>
      <c r="B61" t="s">
        <v>890</v>
      </c>
      <c r="C61" t="s">
        <v>892</v>
      </c>
      <c r="D61" t="s">
        <v>893</v>
      </c>
    </row>
    <row r="62" spans="1:4">
      <c r="A62" s="1060">
        <v>61</v>
      </c>
      <c r="B62" t="s">
        <v>890</v>
      </c>
      <c r="C62" t="s">
        <v>894</v>
      </c>
      <c r="D62" t="s">
        <v>895</v>
      </c>
    </row>
    <row r="63" spans="1:4">
      <c r="A63" s="1060">
        <v>62</v>
      </c>
      <c r="B63" t="s">
        <v>890</v>
      </c>
      <c r="C63" t="s">
        <v>896</v>
      </c>
      <c r="D63" t="s">
        <v>897</v>
      </c>
    </row>
    <row r="64" spans="1:4">
      <c r="A64" s="1060">
        <v>63</v>
      </c>
      <c r="B64" t="s">
        <v>890</v>
      </c>
      <c r="C64" t="s">
        <v>898</v>
      </c>
      <c r="D64" t="s">
        <v>899</v>
      </c>
    </row>
    <row r="65" spans="1:4">
      <c r="A65" s="1060">
        <v>64</v>
      </c>
      <c r="B65" t="s">
        <v>890</v>
      </c>
      <c r="C65" t="s">
        <v>900</v>
      </c>
      <c r="D65" t="s">
        <v>901</v>
      </c>
    </row>
    <row r="66" spans="1:4">
      <c r="A66" s="1060">
        <v>65</v>
      </c>
      <c r="B66" t="s">
        <v>890</v>
      </c>
      <c r="C66" t="s">
        <v>902</v>
      </c>
      <c r="D66" t="s">
        <v>903</v>
      </c>
    </row>
    <row r="67" spans="1:4">
      <c r="A67" s="1060">
        <v>66</v>
      </c>
      <c r="B67" t="s">
        <v>890</v>
      </c>
      <c r="C67" t="s">
        <v>904</v>
      </c>
      <c r="D67" t="s">
        <v>905</v>
      </c>
    </row>
    <row r="68" spans="1:4">
      <c r="A68" s="1060">
        <v>67</v>
      </c>
      <c r="B68" t="s">
        <v>890</v>
      </c>
      <c r="C68" t="s">
        <v>906</v>
      </c>
      <c r="D68" t="s">
        <v>907</v>
      </c>
    </row>
    <row r="69" spans="1:4">
      <c r="A69" s="1060">
        <v>68</v>
      </c>
      <c r="B69" t="s">
        <v>890</v>
      </c>
      <c r="C69" t="s">
        <v>908</v>
      </c>
      <c r="D69" t="s">
        <v>909</v>
      </c>
    </row>
    <row r="70" spans="1:4">
      <c r="A70" s="1060">
        <v>69</v>
      </c>
      <c r="B70" t="s">
        <v>890</v>
      </c>
      <c r="C70" t="s">
        <v>910</v>
      </c>
      <c r="D70" t="s">
        <v>911</v>
      </c>
    </row>
    <row r="71" spans="1:4">
      <c r="A71" s="1060">
        <v>70</v>
      </c>
      <c r="B71" t="s">
        <v>912</v>
      </c>
      <c r="C71" t="s">
        <v>914</v>
      </c>
      <c r="D71" t="s">
        <v>915</v>
      </c>
    </row>
    <row r="72" spans="1:4">
      <c r="A72" s="1060">
        <v>71</v>
      </c>
      <c r="B72" t="s">
        <v>912</v>
      </c>
      <c r="C72" t="s">
        <v>912</v>
      </c>
      <c r="D72" t="s">
        <v>913</v>
      </c>
    </row>
    <row r="73" spans="1:4">
      <c r="A73" s="1060">
        <v>72</v>
      </c>
      <c r="B73" t="s">
        <v>912</v>
      </c>
      <c r="C73" t="s">
        <v>916</v>
      </c>
      <c r="D73" t="s">
        <v>917</v>
      </c>
    </row>
    <row r="74" spans="1:4">
      <c r="A74" s="1060">
        <v>73</v>
      </c>
      <c r="B74" t="s">
        <v>912</v>
      </c>
      <c r="C74" t="s">
        <v>918</v>
      </c>
      <c r="D74" t="s">
        <v>919</v>
      </c>
    </row>
    <row r="75" spans="1:4">
      <c r="A75" s="1060">
        <v>74</v>
      </c>
      <c r="B75" t="s">
        <v>912</v>
      </c>
      <c r="C75" t="s">
        <v>920</v>
      </c>
      <c r="D75" t="s">
        <v>921</v>
      </c>
    </row>
    <row r="76" spans="1:4">
      <c r="A76" s="1060">
        <v>75</v>
      </c>
      <c r="B76" t="s">
        <v>922</v>
      </c>
      <c r="C76" t="s">
        <v>922</v>
      </c>
      <c r="D76" t="s">
        <v>923</v>
      </c>
    </row>
    <row r="77" spans="1:4">
      <c r="A77" s="1060">
        <v>76</v>
      </c>
      <c r="B77" t="s">
        <v>922</v>
      </c>
      <c r="C77" t="s">
        <v>924</v>
      </c>
      <c r="D77" t="s">
        <v>925</v>
      </c>
    </row>
    <row r="78" spans="1:4">
      <c r="A78" s="1060">
        <v>77</v>
      </c>
      <c r="B78" t="s">
        <v>922</v>
      </c>
      <c r="C78" t="s">
        <v>926</v>
      </c>
      <c r="D78" t="s">
        <v>927</v>
      </c>
    </row>
    <row r="79" spans="1:4">
      <c r="A79" s="1060">
        <v>78</v>
      </c>
      <c r="B79" t="s">
        <v>922</v>
      </c>
      <c r="C79" t="s">
        <v>928</v>
      </c>
      <c r="D79" t="s">
        <v>929</v>
      </c>
    </row>
    <row r="80" spans="1:4">
      <c r="A80" s="1060">
        <v>79</v>
      </c>
      <c r="B80" t="s">
        <v>922</v>
      </c>
      <c r="C80" t="s">
        <v>930</v>
      </c>
      <c r="D80" t="s">
        <v>931</v>
      </c>
    </row>
    <row r="81" spans="1:4">
      <c r="A81" s="1060">
        <v>80</v>
      </c>
      <c r="B81" t="s">
        <v>922</v>
      </c>
      <c r="C81" t="s">
        <v>932</v>
      </c>
      <c r="D81" t="s">
        <v>933</v>
      </c>
    </row>
    <row r="82" spans="1:4">
      <c r="A82" s="1060">
        <v>81</v>
      </c>
      <c r="B82" t="s">
        <v>922</v>
      </c>
      <c r="C82" t="s">
        <v>934</v>
      </c>
      <c r="D82" t="s">
        <v>935</v>
      </c>
    </row>
    <row r="83" spans="1:4">
      <c r="A83" s="1060">
        <v>82</v>
      </c>
      <c r="B83" t="s">
        <v>922</v>
      </c>
      <c r="C83" t="s">
        <v>936</v>
      </c>
      <c r="D83" t="s">
        <v>937</v>
      </c>
    </row>
    <row r="84" spans="1:4">
      <c r="A84" s="1060">
        <v>83</v>
      </c>
      <c r="B84" t="s">
        <v>938</v>
      </c>
      <c r="C84" t="s">
        <v>938</v>
      </c>
      <c r="D84" t="s">
        <v>939</v>
      </c>
    </row>
    <row r="85" spans="1:4">
      <c r="A85" s="1060">
        <v>84</v>
      </c>
      <c r="B85" t="s">
        <v>940</v>
      </c>
      <c r="C85" t="s">
        <v>940</v>
      </c>
      <c r="D85" t="s">
        <v>941</v>
      </c>
    </row>
    <row r="86" spans="1:4">
      <c r="A86" s="1060">
        <v>85</v>
      </c>
      <c r="B86" t="s">
        <v>942</v>
      </c>
      <c r="C86" t="s">
        <v>942</v>
      </c>
      <c r="D86" t="s">
        <v>943</v>
      </c>
    </row>
    <row r="87" spans="1:4">
      <c r="A87" s="1060">
        <v>86</v>
      </c>
      <c r="B87" t="s">
        <v>944</v>
      </c>
      <c r="C87" t="s">
        <v>944</v>
      </c>
      <c r="D87" t="s">
        <v>945</v>
      </c>
    </row>
    <row r="88" spans="1:4">
      <c r="A88" s="1060">
        <v>87</v>
      </c>
      <c r="B88" t="s">
        <v>946</v>
      </c>
      <c r="C88" t="s">
        <v>946</v>
      </c>
      <c r="D88" t="s">
        <v>947</v>
      </c>
    </row>
    <row r="89" spans="1:4">
      <c r="A89" s="1060">
        <v>88</v>
      </c>
      <c r="B89" t="s">
        <v>948</v>
      </c>
      <c r="C89" t="s">
        <v>948</v>
      </c>
      <c r="D89" t="s">
        <v>949</v>
      </c>
    </row>
    <row r="90" spans="1:4">
      <c r="A90" s="1060">
        <v>89</v>
      </c>
      <c r="B90" t="s">
        <v>950</v>
      </c>
      <c r="C90" t="s">
        <v>950</v>
      </c>
      <c r="D90" t="s">
        <v>951</v>
      </c>
    </row>
    <row r="91" spans="1:4">
      <c r="A91" s="1060">
        <v>90</v>
      </c>
      <c r="B91" t="s">
        <v>952</v>
      </c>
      <c r="C91" t="s">
        <v>952</v>
      </c>
      <c r="D91" t="s">
        <v>953</v>
      </c>
    </row>
    <row r="92" spans="1:4">
      <c r="A92" s="1060">
        <v>91</v>
      </c>
      <c r="B92" t="s">
        <v>954</v>
      </c>
      <c r="C92" t="s">
        <v>954</v>
      </c>
      <c r="D92" t="s">
        <v>955</v>
      </c>
    </row>
    <row r="93" spans="1:4">
      <c r="A93" s="1060">
        <v>92</v>
      </c>
      <c r="B93" t="s">
        <v>956</v>
      </c>
      <c r="C93" t="s">
        <v>956</v>
      </c>
      <c r="D93" t="s">
        <v>957</v>
      </c>
    </row>
    <row r="94" spans="1:4">
      <c r="A94" s="1060">
        <v>93</v>
      </c>
      <c r="B94" t="s">
        <v>958</v>
      </c>
      <c r="C94" t="s">
        <v>958</v>
      </c>
      <c r="D94" t="s">
        <v>959</v>
      </c>
    </row>
    <row r="95" spans="1:4">
      <c r="A95" s="1060">
        <v>94</v>
      </c>
      <c r="B95" t="s">
        <v>960</v>
      </c>
      <c r="C95" t="s">
        <v>960</v>
      </c>
      <c r="D95" t="s">
        <v>961</v>
      </c>
    </row>
    <row r="96" spans="1:4">
      <c r="A96" s="1060">
        <v>95</v>
      </c>
      <c r="B96" t="s">
        <v>962</v>
      </c>
      <c r="C96" t="s">
        <v>964</v>
      </c>
      <c r="D96" t="s">
        <v>965</v>
      </c>
    </row>
    <row r="97" spans="1:4">
      <c r="A97" s="1060">
        <v>96</v>
      </c>
      <c r="B97" t="s">
        <v>962</v>
      </c>
      <c r="C97" t="s">
        <v>966</v>
      </c>
      <c r="D97" t="s">
        <v>967</v>
      </c>
    </row>
    <row r="98" spans="1:4">
      <c r="A98" s="1060">
        <v>97</v>
      </c>
      <c r="B98" t="s">
        <v>962</v>
      </c>
      <c r="C98" t="s">
        <v>968</v>
      </c>
      <c r="D98" t="s">
        <v>969</v>
      </c>
    </row>
    <row r="99" spans="1:4">
      <c r="A99" s="1060">
        <v>98</v>
      </c>
      <c r="B99" t="s">
        <v>962</v>
      </c>
      <c r="C99" t="s">
        <v>916</v>
      </c>
      <c r="D99" t="s">
        <v>970</v>
      </c>
    </row>
    <row r="100" spans="1:4">
      <c r="A100" s="1060">
        <v>99</v>
      </c>
      <c r="B100" t="s">
        <v>962</v>
      </c>
      <c r="C100" t="s">
        <v>971</v>
      </c>
      <c r="D100" t="s">
        <v>972</v>
      </c>
    </row>
    <row r="101" spans="1:4">
      <c r="A101" s="1060">
        <v>100</v>
      </c>
      <c r="B101" t="s">
        <v>962</v>
      </c>
      <c r="C101" t="s">
        <v>962</v>
      </c>
      <c r="D101" t="s">
        <v>963</v>
      </c>
    </row>
    <row r="102" spans="1:4">
      <c r="A102" s="1060">
        <v>101</v>
      </c>
      <c r="B102" t="s">
        <v>962</v>
      </c>
      <c r="C102" t="s">
        <v>973</v>
      </c>
      <c r="D102" t="s">
        <v>974</v>
      </c>
    </row>
    <row r="103" spans="1:4">
      <c r="A103" s="1060">
        <v>102</v>
      </c>
      <c r="B103" t="s">
        <v>962</v>
      </c>
      <c r="C103" t="s">
        <v>975</v>
      </c>
      <c r="D103" t="s">
        <v>976</v>
      </c>
    </row>
    <row r="104" spans="1:4">
      <c r="A104" s="1060">
        <v>103</v>
      </c>
      <c r="B104" t="s">
        <v>962</v>
      </c>
      <c r="C104" t="s">
        <v>977</v>
      </c>
      <c r="D104" t="s">
        <v>978</v>
      </c>
    </row>
    <row r="105" spans="1:4">
      <c r="A105" s="1060">
        <v>104</v>
      </c>
      <c r="B105" t="s">
        <v>962</v>
      </c>
      <c r="C105" t="s">
        <v>979</v>
      </c>
      <c r="D105" t="s">
        <v>980</v>
      </c>
    </row>
    <row r="106" spans="1:4">
      <c r="A106" s="1060">
        <v>105</v>
      </c>
      <c r="B106" t="s">
        <v>962</v>
      </c>
      <c r="C106" t="s">
        <v>981</v>
      </c>
      <c r="D106" t="s">
        <v>982</v>
      </c>
    </row>
    <row r="107" spans="1:4">
      <c r="A107" s="1060">
        <v>106</v>
      </c>
      <c r="B107" t="s">
        <v>962</v>
      </c>
      <c r="C107" t="s">
        <v>983</v>
      </c>
      <c r="D107" t="s">
        <v>984</v>
      </c>
    </row>
    <row r="108" spans="1:4">
      <c r="A108" s="1060">
        <v>107</v>
      </c>
      <c r="B108" t="s">
        <v>962</v>
      </c>
      <c r="C108" t="s">
        <v>934</v>
      </c>
      <c r="D108" t="s">
        <v>985</v>
      </c>
    </row>
    <row r="109" spans="1:4">
      <c r="A109" s="1060">
        <v>108</v>
      </c>
      <c r="B109" t="s">
        <v>962</v>
      </c>
      <c r="C109" t="s">
        <v>986</v>
      </c>
      <c r="D109" t="s">
        <v>987</v>
      </c>
    </row>
    <row r="110" spans="1:4">
      <c r="A110" s="1060">
        <v>109</v>
      </c>
      <c r="B110" t="s">
        <v>988</v>
      </c>
      <c r="C110" t="s">
        <v>990</v>
      </c>
      <c r="D110" t="s">
        <v>991</v>
      </c>
    </row>
    <row r="111" spans="1:4">
      <c r="A111" s="1060">
        <v>110</v>
      </c>
      <c r="B111" t="s">
        <v>988</v>
      </c>
      <c r="C111" t="s">
        <v>992</v>
      </c>
      <c r="D111" t="s">
        <v>993</v>
      </c>
    </row>
    <row r="112" spans="1:4">
      <c r="A112" s="1060">
        <v>111</v>
      </c>
      <c r="B112" t="s">
        <v>988</v>
      </c>
      <c r="C112" t="s">
        <v>988</v>
      </c>
      <c r="D112" t="s">
        <v>989</v>
      </c>
    </row>
    <row r="113" spans="1:4">
      <c r="A113" s="1060">
        <v>112</v>
      </c>
      <c r="B113" t="s">
        <v>988</v>
      </c>
      <c r="C113" t="s">
        <v>994</v>
      </c>
      <c r="D113" t="s">
        <v>995</v>
      </c>
    </row>
    <row r="114" spans="1:4">
      <c r="A114" s="1060">
        <v>113</v>
      </c>
      <c r="B114" t="s">
        <v>988</v>
      </c>
      <c r="C114" t="s">
        <v>858</v>
      </c>
      <c r="D114" t="s">
        <v>996</v>
      </c>
    </row>
    <row r="115" spans="1:4">
      <c r="A115" s="1060">
        <v>114</v>
      </c>
      <c r="B115" t="s">
        <v>988</v>
      </c>
      <c r="C115" t="s">
        <v>997</v>
      </c>
      <c r="D115" t="s">
        <v>998</v>
      </c>
    </row>
    <row r="116" spans="1:4">
      <c r="A116" s="1060">
        <v>115</v>
      </c>
      <c r="B116" t="s">
        <v>988</v>
      </c>
      <c r="C116" t="s">
        <v>999</v>
      </c>
      <c r="D116" t="s">
        <v>1000</v>
      </c>
    </row>
    <row r="117" spans="1:4">
      <c r="A117" s="1060">
        <v>116</v>
      </c>
      <c r="B117" t="s">
        <v>988</v>
      </c>
      <c r="C117" t="s">
        <v>1001</v>
      </c>
      <c r="D117" t="s">
        <v>1002</v>
      </c>
    </row>
    <row r="118" spans="1:4">
      <c r="A118" s="1060">
        <v>117</v>
      </c>
      <c r="B118" t="s">
        <v>988</v>
      </c>
      <c r="C118" t="s">
        <v>1003</v>
      </c>
      <c r="D118" t="s">
        <v>1004</v>
      </c>
    </row>
    <row r="119" spans="1:4">
      <c r="A119" s="1060">
        <v>118</v>
      </c>
      <c r="B119" t="s">
        <v>988</v>
      </c>
      <c r="C119" t="s">
        <v>1005</v>
      </c>
      <c r="D119" t="s">
        <v>1006</v>
      </c>
    </row>
    <row r="120" spans="1:4">
      <c r="A120" s="1060">
        <v>119</v>
      </c>
      <c r="B120" t="s">
        <v>1007</v>
      </c>
      <c r="C120" t="s">
        <v>1007</v>
      </c>
      <c r="D120" t="s">
        <v>1008</v>
      </c>
    </row>
    <row r="121" spans="1:4">
      <c r="A121" s="1060">
        <v>120</v>
      </c>
      <c r="B121" t="s">
        <v>1007</v>
      </c>
      <c r="C121" t="s">
        <v>1009</v>
      </c>
      <c r="D121" t="s">
        <v>1010</v>
      </c>
    </row>
    <row r="122" spans="1:4">
      <c r="A122" s="1060">
        <v>121</v>
      </c>
      <c r="B122" t="s">
        <v>1007</v>
      </c>
      <c r="C122" t="s">
        <v>1011</v>
      </c>
      <c r="D122" t="s">
        <v>1012</v>
      </c>
    </row>
    <row r="123" spans="1:4">
      <c r="A123" s="1060">
        <v>122</v>
      </c>
      <c r="B123" t="s">
        <v>1007</v>
      </c>
      <c r="C123" t="s">
        <v>1013</v>
      </c>
      <c r="D123" t="s">
        <v>1014</v>
      </c>
    </row>
    <row r="124" spans="1:4">
      <c r="A124" s="1060">
        <v>123</v>
      </c>
      <c r="B124" t="s">
        <v>1007</v>
      </c>
      <c r="C124" t="s">
        <v>1015</v>
      </c>
      <c r="D124" t="s">
        <v>1016</v>
      </c>
    </row>
    <row r="125" spans="1:4">
      <c r="A125" s="1060">
        <v>124</v>
      </c>
      <c r="B125" t="s">
        <v>1007</v>
      </c>
      <c r="C125" t="s">
        <v>1017</v>
      </c>
      <c r="D125" t="s">
        <v>1018</v>
      </c>
    </row>
    <row r="126" spans="1:4">
      <c r="A126" s="1060">
        <v>125</v>
      </c>
      <c r="B126" t="s">
        <v>1007</v>
      </c>
      <c r="C126" t="s">
        <v>1019</v>
      </c>
      <c r="D126" t="s">
        <v>1020</v>
      </c>
    </row>
    <row r="127" spans="1:4">
      <c r="A127" s="1060">
        <v>126</v>
      </c>
      <c r="B127" t="s">
        <v>1007</v>
      </c>
      <c r="C127" t="s">
        <v>1021</v>
      </c>
      <c r="D127" t="s">
        <v>1022</v>
      </c>
    </row>
    <row r="128" spans="1:4">
      <c r="A128" s="1060">
        <v>127</v>
      </c>
      <c r="B128" t="s">
        <v>1007</v>
      </c>
      <c r="C128" t="s">
        <v>1023</v>
      </c>
      <c r="D128" t="s">
        <v>1024</v>
      </c>
    </row>
    <row r="129" spans="1:4">
      <c r="A129" s="1060">
        <v>128</v>
      </c>
      <c r="B129" t="s">
        <v>1007</v>
      </c>
      <c r="C129" t="s">
        <v>1025</v>
      </c>
      <c r="D129" t="s">
        <v>1026</v>
      </c>
    </row>
    <row r="130" spans="1:4">
      <c r="A130" s="1060">
        <v>129</v>
      </c>
      <c r="B130" t="s">
        <v>1027</v>
      </c>
      <c r="C130" t="s">
        <v>1029</v>
      </c>
      <c r="D130" t="s">
        <v>1030</v>
      </c>
    </row>
    <row r="131" spans="1:4">
      <c r="A131" s="1060">
        <v>130</v>
      </c>
      <c r="B131" t="s">
        <v>1027</v>
      </c>
      <c r="C131" t="s">
        <v>1031</v>
      </c>
      <c r="D131" t="s">
        <v>1032</v>
      </c>
    </row>
    <row r="132" spans="1:4">
      <c r="A132" s="1060">
        <v>131</v>
      </c>
      <c r="B132" t="s">
        <v>1027</v>
      </c>
      <c r="C132" t="s">
        <v>1033</v>
      </c>
      <c r="D132" t="s">
        <v>1034</v>
      </c>
    </row>
    <row r="133" spans="1:4">
      <c r="A133" s="1060">
        <v>132</v>
      </c>
      <c r="B133" t="s">
        <v>1027</v>
      </c>
      <c r="C133" t="s">
        <v>1027</v>
      </c>
      <c r="D133" t="s">
        <v>1028</v>
      </c>
    </row>
    <row r="134" spans="1:4">
      <c r="A134" s="1060">
        <v>133</v>
      </c>
      <c r="B134" t="s">
        <v>1027</v>
      </c>
      <c r="C134" t="s">
        <v>1035</v>
      </c>
      <c r="D134" t="s">
        <v>1036</v>
      </c>
    </row>
    <row r="135" spans="1:4">
      <c r="A135" s="1060">
        <v>134</v>
      </c>
      <c r="B135" t="s">
        <v>1027</v>
      </c>
      <c r="C135" t="s">
        <v>1037</v>
      </c>
      <c r="D135" t="s">
        <v>1038</v>
      </c>
    </row>
    <row r="136" spans="1:4">
      <c r="A136" s="1060">
        <v>135</v>
      </c>
      <c r="B136" t="s">
        <v>1027</v>
      </c>
      <c r="C136" t="s">
        <v>1039</v>
      </c>
      <c r="D136" t="s">
        <v>1040</v>
      </c>
    </row>
    <row r="137" spans="1:4">
      <c r="A137" s="1060">
        <v>136</v>
      </c>
      <c r="B137" t="s">
        <v>1027</v>
      </c>
      <c r="C137" t="s">
        <v>846</v>
      </c>
      <c r="D137" t="s">
        <v>1041</v>
      </c>
    </row>
    <row r="138" spans="1:4">
      <c r="A138" s="1060">
        <v>137</v>
      </c>
      <c r="B138" t="s">
        <v>1027</v>
      </c>
      <c r="C138" t="s">
        <v>1042</v>
      </c>
      <c r="D138" t="s">
        <v>1043</v>
      </c>
    </row>
    <row r="139" spans="1:4">
      <c r="A139" s="1060">
        <v>138</v>
      </c>
      <c r="B139" t="s">
        <v>1027</v>
      </c>
      <c r="C139" t="s">
        <v>1044</v>
      </c>
      <c r="D139" t="s">
        <v>1045</v>
      </c>
    </row>
    <row r="140" spans="1:4">
      <c r="A140" s="1060">
        <v>139</v>
      </c>
      <c r="B140" t="s">
        <v>1046</v>
      </c>
      <c r="C140" t="s">
        <v>1048</v>
      </c>
      <c r="D140" t="s">
        <v>1049</v>
      </c>
    </row>
    <row r="141" spans="1:4">
      <c r="A141" s="1060">
        <v>140</v>
      </c>
      <c r="B141" t="s">
        <v>1046</v>
      </c>
      <c r="C141" t="s">
        <v>1050</v>
      </c>
      <c r="D141" t="s">
        <v>1051</v>
      </c>
    </row>
    <row r="142" spans="1:4">
      <c r="A142" s="1060">
        <v>141</v>
      </c>
      <c r="B142" t="s">
        <v>1046</v>
      </c>
      <c r="C142" t="s">
        <v>1052</v>
      </c>
      <c r="D142" t="s">
        <v>1053</v>
      </c>
    </row>
    <row r="143" spans="1:4">
      <c r="A143" s="1060">
        <v>142</v>
      </c>
      <c r="B143" t="s">
        <v>1046</v>
      </c>
      <c r="C143" t="s">
        <v>1046</v>
      </c>
      <c r="D143" t="s">
        <v>1047</v>
      </c>
    </row>
    <row r="144" spans="1:4">
      <c r="A144" s="1060">
        <v>143</v>
      </c>
      <c r="B144" t="s">
        <v>1046</v>
      </c>
      <c r="C144" t="s">
        <v>1054</v>
      </c>
      <c r="D144" t="s">
        <v>1055</v>
      </c>
    </row>
    <row r="145" spans="1:4">
      <c r="A145" s="1060">
        <v>144</v>
      </c>
      <c r="B145" t="s">
        <v>1046</v>
      </c>
      <c r="C145" t="s">
        <v>1056</v>
      </c>
      <c r="D145" t="s">
        <v>1057</v>
      </c>
    </row>
    <row r="146" spans="1:4">
      <c r="A146" s="1060">
        <v>145</v>
      </c>
      <c r="B146" t="s">
        <v>1046</v>
      </c>
      <c r="C146" t="s">
        <v>1058</v>
      </c>
      <c r="D146" t="s">
        <v>1059</v>
      </c>
    </row>
    <row r="147" spans="1:4">
      <c r="A147" s="1060">
        <v>146</v>
      </c>
      <c r="B147" t="s">
        <v>1046</v>
      </c>
      <c r="C147" t="s">
        <v>1060</v>
      </c>
      <c r="D147" t="s">
        <v>1061</v>
      </c>
    </row>
    <row r="148" spans="1:4">
      <c r="A148" s="1060">
        <v>147</v>
      </c>
      <c r="B148" t="s">
        <v>1046</v>
      </c>
      <c r="C148" t="s">
        <v>824</v>
      </c>
      <c r="D148" t="s">
        <v>1062</v>
      </c>
    </row>
    <row r="149" spans="1:4">
      <c r="A149" s="1060">
        <v>148</v>
      </c>
      <c r="B149" t="s">
        <v>1046</v>
      </c>
      <c r="C149" t="s">
        <v>1063</v>
      </c>
      <c r="D149" t="s">
        <v>1064</v>
      </c>
    </row>
    <row r="150" spans="1:4">
      <c r="A150" s="1060">
        <v>149</v>
      </c>
      <c r="B150" t="s">
        <v>1046</v>
      </c>
      <c r="C150" t="s">
        <v>1065</v>
      </c>
      <c r="D150" t="s">
        <v>1066</v>
      </c>
    </row>
    <row r="151" spans="1:4">
      <c r="A151" s="1060">
        <v>150</v>
      </c>
      <c r="B151" t="s">
        <v>1046</v>
      </c>
      <c r="C151" t="s">
        <v>1067</v>
      </c>
      <c r="D151" t="s">
        <v>1068</v>
      </c>
    </row>
    <row r="152" spans="1:4">
      <c r="A152" s="1060">
        <v>151</v>
      </c>
      <c r="B152" t="s">
        <v>1069</v>
      </c>
      <c r="C152" t="s">
        <v>1071</v>
      </c>
      <c r="D152" t="s">
        <v>1072</v>
      </c>
    </row>
    <row r="153" spans="1:4">
      <c r="A153" s="1060">
        <v>152</v>
      </c>
      <c r="B153" t="s">
        <v>1069</v>
      </c>
      <c r="C153" t="s">
        <v>1069</v>
      </c>
      <c r="D153" t="s">
        <v>1070</v>
      </c>
    </row>
    <row r="154" spans="1:4">
      <c r="A154" s="1060">
        <v>153</v>
      </c>
      <c r="B154" t="s">
        <v>1069</v>
      </c>
      <c r="C154" t="s">
        <v>784</v>
      </c>
      <c r="D154" t="s">
        <v>1073</v>
      </c>
    </row>
    <row r="155" spans="1:4">
      <c r="A155" s="1060">
        <v>154</v>
      </c>
      <c r="B155" t="s">
        <v>1069</v>
      </c>
      <c r="C155" t="s">
        <v>1074</v>
      </c>
      <c r="D155" t="s">
        <v>1075</v>
      </c>
    </row>
    <row r="156" spans="1:4">
      <c r="A156" s="1060">
        <v>155</v>
      </c>
      <c r="B156" t="s">
        <v>1069</v>
      </c>
      <c r="C156" t="s">
        <v>1058</v>
      </c>
      <c r="D156" t="s">
        <v>1076</v>
      </c>
    </row>
    <row r="157" spans="1:4">
      <c r="A157" s="1060">
        <v>156</v>
      </c>
      <c r="B157" t="s">
        <v>1069</v>
      </c>
      <c r="C157" t="s">
        <v>1077</v>
      </c>
      <c r="D157" t="s">
        <v>1078</v>
      </c>
    </row>
    <row r="158" spans="1:4">
      <c r="A158" s="1060">
        <v>157</v>
      </c>
      <c r="B158" t="s">
        <v>1069</v>
      </c>
      <c r="C158" t="s">
        <v>1079</v>
      </c>
      <c r="D158" t="s">
        <v>1080</v>
      </c>
    </row>
    <row r="159" spans="1:4">
      <c r="A159" s="1060">
        <v>158</v>
      </c>
      <c r="B159" t="s">
        <v>1069</v>
      </c>
      <c r="C159" t="s">
        <v>1081</v>
      </c>
      <c r="D159" t="s">
        <v>1082</v>
      </c>
    </row>
    <row r="160" spans="1:4">
      <c r="A160" s="1060">
        <v>159</v>
      </c>
      <c r="B160" t="s">
        <v>1069</v>
      </c>
      <c r="C160" t="s">
        <v>1083</v>
      </c>
      <c r="D160" t="s">
        <v>1084</v>
      </c>
    </row>
    <row r="161" spans="1:4">
      <c r="A161" s="1060">
        <v>160</v>
      </c>
      <c r="B161" t="s">
        <v>1085</v>
      </c>
      <c r="C161" t="s">
        <v>1087</v>
      </c>
      <c r="D161" t="s">
        <v>1088</v>
      </c>
    </row>
    <row r="162" spans="1:4">
      <c r="A162" s="1060">
        <v>161</v>
      </c>
      <c r="B162" t="s">
        <v>1085</v>
      </c>
      <c r="C162" t="s">
        <v>1089</v>
      </c>
      <c r="D162" t="s">
        <v>1090</v>
      </c>
    </row>
    <row r="163" spans="1:4">
      <c r="A163" s="1060">
        <v>162</v>
      </c>
      <c r="B163" t="s">
        <v>1085</v>
      </c>
      <c r="C163" t="s">
        <v>1091</v>
      </c>
      <c r="D163" t="s">
        <v>1092</v>
      </c>
    </row>
    <row r="164" spans="1:4">
      <c r="A164" s="1060">
        <v>163</v>
      </c>
      <c r="B164" t="s">
        <v>1085</v>
      </c>
      <c r="C164" t="s">
        <v>1093</v>
      </c>
      <c r="D164" t="s">
        <v>1094</v>
      </c>
    </row>
    <row r="165" spans="1:4">
      <c r="A165" s="1060">
        <v>164</v>
      </c>
      <c r="B165" t="s">
        <v>1085</v>
      </c>
      <c r="C165" t="s">
        <v>1095</v>
      </c>
      <c r="D165" t="s">
        <v>1096</v>
      </c>
    </row>
    <row r="166" spans="1:4">
      <c r="A166" s="1060">
        <v>165</v>
      </c>
      <c r="B166" t="s">
        <v>1085</v>
      </c>
      <c r="C166" t="s">
        <v>1097</v>
      </c>
      <c r="D166" t="s">
        <v>1098</v>
      </c>
    </row>
    <row r="167" spans="1:4">
      <c r="A167" s="1060">
        <v>166</v>
      </c>
      <c r="B167" t="s">
        <v>1085</v>
      </c>
      <c r="C167" t="s">
        <v>1099</v>
      </c>
      <c r="D167" t="s">
        <v>1100</v>
      </c>
    </row>
    <row r="168" spans="1:4">
      <c r="A168" s="1060">
        <v>167</v>
      </c>
      <c r="B168" t="s">
        <v>1085</v>
      </c>
      <c r="C168" t="s">
        <v>1085</v>
      </c>
      <c r="D168" t="s">
        <v>1086</v>
      </c>
    </row>
    <row r="169" spans="1:4">
      <c r="A169" s="1060">
        <v>168</v>
      </c>
      <c r="B169" t="s">
        <v>1085</v>
      </c>
      <c r="C169" t="s">
        <v>1101</v>
      </c>
      <c r="D169" t="s">
        <v>1102</v>
      </c>
    </row>
    <row r="170" spans="1:4">
      <c r="A170" s="1060">
        <v>169</v>
      </c>
      <c r="B170" t="s">
        <v>1085</v>
      </c>
      <c r="C170" t="s">
        <v>1103</v>
      </c>
      <c r="D170" t="s">
        <v>1104</v>
      </c>
    </row>
    <row r="171" spans="1:4">
      <c r="A171" s="1060">
        <v>170</v>
      </c>
      <c r="B171" t="s">
        <v>1085</v>
      </c>
      <c r="C171" t="s">
        <v>1105</v>
      </c>
      <c r="D171" t="s">
        <v>1106</v>
      </c>
    </row>
    <row r="172" spans="1:4">
      <c r="A172" s="1060">
        <v>171</v>
      </c>
      <c r="B172" t="s">
        <v>1085</v>
      </c>
      <c r="C172" t="s">
        <v>1107</v>
      </c>
      <c r="D172" t="s">
        <v>1108</v>
      </c>
    </row>
    <row r="173" spans="1:4">
      <c r="A173" s="1060">
        <v>172</v>
      </c>
      <c r="B173" t="s">
        <v>1085</v>
      </c>
      <c r="C173" t="s">
        <v>1109</v>
      </c>
      <c r="D173" t="s">
        <v>1110</v>
      </c>
    </row>
    <row r="174" spans="1:4">
      <c r="A174" s="1060">
        <v>173</v>
      </c>
      <c r="B174" t="s">
        <v>1111</v>
      </c>
      <c r="C174" t="s">
        <v>1113</v>
      </c>
      <c r="D174" t="s">
        <v>1114</v>
      </c>
    </row>
    <row r="175" spans="1:4">
      <c r="A175" s="1060">
        <v>174</v>
      </c>
      <c r="B175" t="s">
        <v>1111</v>
      </c>
      <c r="C175" t="s">
        <v>1115</v>
      </c>
      <c r="D175" t="s">
        <v>1116</v>
      </c>
    </row>
    <row r="176" spans="1:4">
      <c r="A176" s="1060">
        <v>175</v>
      </c>
      <c r="B176" t="s">
        <v>1111</v>
      </c>
      <c r="C176" t="s">
        <v>1117</v>
      </c>
      <c r="D176" t="s">
        <v>1118</v>
      </c>
    </row>
    <row r="177" spans="1:4">
      <c r="A177" s="1060">
        <v>176</v>
      </c>
      <c r="B177" t="s">
        <v>1111</v>
      </c>
      <c r="C177" t="s">
        <v>1119</v>
      </c>
      <c r="D177" t="s">
        <v>1120</v>
      </c>
    </row>
    <row r="178" spans="1:4">
      <c r="A178" s="1060">
        <v>177</v>
      </c>
      <c r="B178" t="s">
        <v>1111</v>
      </c>
      <c r="C178" t="s">
        <v>1111</v>
      </c>
      <c r="D178" t="s">
        <v>1112</v>
      </c>
    </row>
    <row r="179" spans="1:4">
      <c r="A179" s="1060">
        <v>178</v>
      </c>
      <c r="B179" t="s">
        <v>1111</v>
      </c>
      <c r="C179" t="s">
        <v>1121</v>
      </c>
      <c r="D179" t="s">
        <v>1122</v>
      </c>
    </row>
    <row r="180" spans="1:4">
      <c r="A180" s="1060">
        <v>179</v>
      </c>
      <c r="B180" t="s">
        <v>1111</v>
      </c>
      <c r="C180" t="s">
        <v>1123</v>
      </c>
      <c r="D180" t="s">
        <v>1124</v>
      </c>
    </row>
    <row r="181" spans="1:4">
      <c r="A181" s="1060">
        <v>180</v>
      </c>
      <c r="B181" t="s">
        <v>1111</v>
      </c>
      <c r="C181" t="s">
        <v>1125</v>
      </c>
      <c r="D181" t="s">
        <v>1126</v>
      </c>
    </row>
    <row r="182" spans="1:4">
      <c r="A182" s="1060">
        <v>181</v>
      </c>
      <c r="B182" t="s">
        <v>1111</v>
      </c>
      <c r="C182" t="s">
        <v>1127</v>
      </c>
      <c r="D182" t="s">
        <v>1128</v>
      </c>
    </row>
    <row r="183" spans="1:4">
      <c r="A183" s="1060">
        <v>182</v>
      </c>
      <c r="B183" t="s">
        <v>1111</v>
      </c>
      <c r="C183" t="s">
        <v>1129</v>
      </c>
      <c r="D183" t="s">
        <v>1130</v>
      </c>
    </row>
    <row r="184" spans="1:4">
      <c r="A184" s="1060">
        <v>183</v>
      </c>
      <c r="B184" t="s">
        <v>1111</v>
      </c>
      <c r="C184" t="s">
        <v>1131</v>
      </c>
      <c r="D184" t="s">
        <v>1132</v>
      </c>
    </row>
    <row r="185" spans="1:4">
      <c r="A185" s="1060">
        <v>184</v>
      </c>
      <c r="B185" t="s">
        <v>1133</v>
      </c>
      <c r="C185" t="s">
        <v>1135</v>
      </c>
      <c r="D185" t="s">
        <v>1136</v>
      </c>
    </row>
    <row r="186" spans="1:4">
      <c r="A186" s="1060">
        <v>185</v>
      </c>
      <c r="B186" t="s">
        <v>1133</v>
      </c>
      <c r="C186" t="s">
        <v>1137</v>
      </c>
      <c r="D186" t="s">
        <v>1138</v>
      </c>
    </row>
    <row r="187" spans="1:4">
      <c r="A187" s="1060">
        <v>186</v>
      </c>
      <c r="B187" t="s">
        <v>1133</v>
      </c>
      <c r="C187" t="s">
        <v>1139</v>
      </c>
      <c r="D187" t="s">
        <v>1140</v>
      </c>
    </row>
    <row r="188" spans="1:4">
      <c r="A188" s="1060">
        <v>187</v>
      </c>
      <c r="B188" t="s">
        <v>1133</v>
      </c>
      <c r="C188" t="s">
        <v>1133</v>
      </c>
      <c r="D188" t="s">
        <v>1134</v>
      </c>
    </row>
    <row r="189" spans="1:4">
      <c r="A189" s="1060">
        <v>188</v>
      </c>
      <c r="B189" t="s">
        <v>1133</v>
      </c>
      <c r="C189" t="s">
        <v>1141</v>
      </c>
      <c r="D189" t="s">
        <v>1142</v>
      </c>
    </row>
    <row r="190" spans="1:4">
      <c r="A190" s="1060">
        <v>189</v>
      </c>
      <c r="B190" t="s">
        <v>1133</v>
      </c>
      <c r="C190" t="s">
        <v>1143</v>
      </c>
      <c r="D190" t="s">
        <v>1144</v>
      </c>
    </row>
    <row r="191" spans="1:4">
      <c r="A191" s="1060">
        <v>190</v>
      </c>
      <c r="B191" t="s">
        <v>1133</v>
      </c>
      <c r="C191" t="s">
        <v>1145</v>
      </c>
      <c r="D191" t="s">
        <v>1146</v>
      </c>
    </row>
    <row r="192" spans="1:4">
      <c r="A192" s="1060">
        <v>191</v>
      </c>
      <c r="B192" t="s">
        <v>1133</v>
      </c>
      <c r="C192" t="s">
        <v>1147</v>
      </c>
      <c r="D192" t="s">
        <v>1148</v>
      </c>
    </row>
    <row r="193" spans="1:4">
      <c r="A193" s="1060">
        <v>192</v>
      </c>
      <c r="B193" t="s">
        <v>1149</v>
      </c>
      <c r="C193" t="s">
        <v>1151</v>
      </c>
      <c r="D193" t="s">
        <v>1152</v>
      </c>
    </row>
    <row r="194" spans="1:4">
      <c r="A194" s="1060">
        <v>193</v>
      </c>
      <c r="B194" t="s">
        <v>1149</v>
      </c>
      <c r="C194" t="s">
        <v>1153</v>
      </c>
      <c r="D194" t="s">
        <v>1154</v>
      </c>
    </row>
    <row r="195" spans="1:4">
      <c r="A195" s="1060">
        <v>194</v>
      </c>
      <c r="B195" t="s">
        <v>1149</v>
      </c>
      <c r="C195" t="s">
        <v>1155</v>
      </c>
      <c r="D195" t="s">
        <v>1156</v>
      </c>
    </row>
    <row r="196" spans="1:4">
      <c r="A196" s="1060">
        <v>195</v>
      </c>
      <c r="B196" t="s">
        <v>1149</v>
      </c>
      <c r="C196" t="s">
        <v>1157</v>
      </c>
      <c r="D196" t="s">
        <v>1158</v>
      </c>
    </row>
    <row r="197" spans="1:4">
      <c r="A197" s="1060">
        <v>196</v>
      </c>
      <c r="B197" t="s">
        <v>1149</v>
      </c>
      <c r="C197" t="s">
        <v>1159</v>
      </c>
      <c r="D197" t="s">
        <v>1160</v>
      </c>
    </row>
    <row r="198" spans="1:4">
      <c r="A198" s="1060">
        <v>197</v>
      </c>
      <c r="B198" t="s">
        <v>1149</v>
      </c>
      <c r="C198" t="s">
        <v>1011</v>
      </c>
      <c r="D198" t="s">
        <v>1161</v>
      </c>
    </row>
    <row r="199" spans="1:4">
      <c r="A199" s="1060">
        <v>198</v>
      </c>
      <c r="B199" t="s">
        <v>1149</v>
      </c>
      <c r="C199" t="s">
        <v>1162</v>
      </c>
      <c r="D199" t="s">
        <v>1163</v>
      </c>
    </row>
    <row r="200" spans="1:4">
      <c r="A200" s="1060">
        <v>199</v>
      </c>
      <c r="B200" t="s">
        <v>1149</v>
      </c>
      <c r="C200" t="s">
        <v>977</v>
      </c>
      <c r="D200" t="s">
        <v>1164</v>
      </c>
    </row>
    <row r="201" spans="1:4">
      <c r="A201" s="1060">
        <v>200</v>
      </c>
      <c r="B201" t="s">
        <v>1149</v>
      </c>
      <c r="C201" t="s">
        <v>1149</v>
      </c>
      <c r="D201" t="s">
        <v>1150</v>
      </c>
    </row>
    <row r="202" spans="1:4">
      <c r="A202" s="1060">
        <v>201</v>
      </c>
      <c r="B202" t="s">
        <v>1149</v>
      </c>
      <c r="C202" t="s">
        <v>1165</v>
      </c>
      <c r="D202" t="s">
        <v>1166</v>
      </c>
    </row>
    <row r="203" spans="1:4">
      <c r="A203" s="1060">
        <v>202</v>
      </c>
      <c r="B203" t="s">
        <v>1149</v>
      </c>
      <c r="C203" t="s">
        <v>1167</v>
      </c>
      <c r="D203" t="s">
        <v>1168</v>
      </c>
    </row>
    <row r="204" spans="1:4">
      <c r="A204" s="1060">
        <v>203</v>
      </c>
      <c r="B204" t="s">
        <v>1149</v>
      </c>
      <c r="C204" t="s">
        <v>1169</v>
      </c>
      <c r="D204" t="s">
        <v>1170</v>
      </c>
    </row>
    <row r="205" spans="1:4">
      <c r="A205" s="1060">
        <v>204</v>
      </c>
      <c r="B205" t="s">
        <v>1149</v>
      </c>
      <c r="C205" t="s">
        <v>1171</v>
      </c>
      <c r="D205" t="s">
        <v>1172</v>
      </c>
    </row>
    <row r="206" spans="1:4">
      <c r="A206" s="1060">
        <v>205</v>
      </c>
      <c r="B206" t="s">
        <v>1149</v>
      </c>
      <c r="C206" t="s">
        <v>1173</v>
      </c>
      <c r="D206" t="s">
        <v>1174</v>
      </c>
    </row>
    <row r="207" spans="1:4">
      <c r="A207" s="1060">
        <v>206</v>
      </c>
      <c r="B207" t="s">
        <v>1149</v>
      </c>
      <c r="C207" t="s">
        <v>1175</v>
      </c>
      <c r="D207" t="s">
        <v>1176</v>
      </c>
    </row>
    <row r="208" spans="1:4">
      <c r="A208" s="1060">
        <v>207</v>
      </c>
      <c r="B208" t="s">
        <v>1149</v>
      </c>
      <c r="C208" t="s">
        <v>1177</v>
      </c>
      <c r="D208" t="s">
        <v>1178</v>
      </c>
    </row>
    <row r="209" spans="1:4">
      <c r="A209" s="1060">
        <v>208</v>
      </c>
      <c r="B209" t="s">
        <v>1179</v>
      </c>
      <c r="C209" t="s">
        <v>1181</v>
      </c>
      <c r="D209" t="s">
        <v>1182</v>
      </c>
    </row>
    <row r="210" spans="1:4">
      <c r="A210" s="1060">
        <v>209</v>
      </c>
      <c r="B210" t="s">
        <v>1179</v>
      </c>
      <c r="C210" t="s">
        <v>1179</v>
      </c>
      <c r="D210" t="s">
        <v>1180</v>
      </c>
    </row>
    <row r="211" spans="1:4">
      <c r="A211" s="1060">
        <v>210</v>
      </c>
      <c r="B211" t="s">
        <v>1179</v>
      </c>
      <c r="C211" t="s">
        <v>1183</v>
      </c>
      <c r="D211" t="s">
        <v>1184</v>
      </c>
    </row>
    <row r="212" spans="1:4">
      <c r="A212" s="1060">
        <v>211</v>
      </c>
      <c r="B212" t="s">
        <v>1179</v>
      </c>
      <c r="C212" t="s">
        <v>1185</v>
      </c>
      <c r="D212" t="s">
        <v>1186</v>
      </c>
    </row>
    <row r="213" spans="1:4">
      <c r="A213" s="1060">
        <v>212</v>
      </c>
      <c r="B213" t="s">
        <v>1187</v>
      </c>
      <c r="C213" t="s">
        <v>1189</v>
      </c>
      <c r="D213" t="s">
        <v>1190</v>
      </c>
    </row>
    <row r="214" spans="1:4">
      <c r="A214" s="1060">
        <v>213</v>
      </c>
      <c r="B214" t="s">
        <v>1187</v>
      </c>
      <c r="C214" t="s">
        <v>1191</v>
      </c>
      <c r="D214" t="s">
        <v>1192</v>
      </c>
    </row>
    <row r="215" spans="1:4">
      <c r="A215" s="1060">
        <v>214</v>
      </c>
      <c r="B215" t="s">
        <v>1187</v>
      </c>
      <c r="C215" t="s">
        <v>1193</v>
      </c>
      <c r="D215" t="s">
        <v>1194</v>
      </c>
    </row>
    <row r="216" spans="1:4">
      <c r="A216" s="1060">
        <v>215</v>
      </c>
      <c r="B216" t="s">
        <v>1187</v>
      </c>
      <c r="C216" t="s">
        <v>1195</v>
      </c>
      <c r="D216" t="s">
        <v>1196</v>
      </c>
    </row>
    <row r="217" spans="1:4">
      <c r="A217" s="1060">
        <v>216</v>
      </c>
      <c r="B217" t="s">
        <v>1187</v>
      </c>
      <c r="C217" t="s">
        <v>1197</v>
      </c>
      <c r="D217" t="s">
        <v>1198</v>
      </c>
    </row>
    <row r="218" spans="1:4">
      <c r="A218" s="1060">
        <v>217</v>
      </c>
      <c r="B218" t="s">
        <v>1187</v>
      </c>
      <c r="C218" t="s">
        <v>1187</v>
      </c>
      <c r="D218" t="s">
        <v>1188</v>
      </c>
    </row>
    <row r="219" spans="1:4">
      <c r="A219" s="1060">
        <v>218</v>
      </c>
      <c r="B219" t="s">
        <v>1187</v>
      </c>
      <c r="C219" t="s">
        <v>1199</v>
      </c>
      <c r="D219" t="s">
        <v>1200</v>
      </c>
    </row>
    <row r="220" spans="1:4">
      <c r="A220" s="1060">
        <v>219</v>
      </c>
      <c r="B220" t="s">
        <v>1187</v>
      </c>
      <c r="C220" t="s">
        <v>1201</v>
      </c>
      <c r="D220" t="s">
        <v>1202</v>
      </c>
    </row>
    <row r="221" spans="1:4">
      <c r="A221" s="1060">
        <v>220</v>
      </c>
      <c r="B221" t="s">
        <v>1187</v>
      </c>
      <c r="C221" t="s">
        <v>1203</v>
      </c>
      <c r="D221" t="s">
        <v>1204</v>
      </c>
    </row>
    <row r="222" spans="1:4">
      <c r="A222" s="1060">
        <v>221</v>
      </c>
      <c r="B222" t="s">
        <v>1187</v>
      </c>
      <c r="C222" t="s">
        <v>1205</v>
      </c>
      <c r="D222" t="s">
        <v>1206</v>
      </c>
    </row>
    <row r="223" spans="1:4">
      <c r="A223" s="1060">
        <v>222</v>
      </c>
      <c r="B223" t="s">
        <v>1207</v>
      </c>
      <c r="C223" t="s">
        <v>1209</v>
      </c>
      <c r="D223" t="s">
        <v>1210</v>
      </c>
    </row>
    <row r="224" spans="1:4">
      <c r="A224" s="1060">
        <v>223</v>
      </c>
      <c r="B224" t="s">
        <v>1207</v>
      </c>
      <c r="C224" t="s">
        <v>1211</v>
      </c>
      <c r="D224" t="s">
        <v>1212</v>
      </c>
    </row>
    <row r="225" spans="1:4">
      <c r="A225" s="1060">
        <v>224</v>
      </c>
      <c r="B225" t="s">
        <v>1207</v>
      </c>
      <c r="C225" t="s">
        <v>1213</v>
      </c>
      <c r="D225" t="s">
        <v>1214</v>
      </c>
    </row>
    <row r="226" spans="1:4">
      <c r="A226" s="1060">
        <v>225</v>
      </c>
      <c r="B226" t="s">
        <v>1207</v>
      </c>
      <c r="C226" t="s">
        <v>1215</v>
      </c>
      <c r="D226" t="s">
        <v>1216</v>
      </c>
    </row>
    <row r="227" spans="1:4">
      <c r="A227" s="1060">
        <v>226</v>
      </c>
      <c r="B227" t="s">
        <v>1207</v>
      </c>
      <c r="C227" t="s">
        <v>1217</v>
      </c>
      <c r="D227" t="s">
        <v>1218</v>
      </c>
    </row>
    <row r="228" spans="1:4">
      <c r="A228" s="1060">
        <v>227</v>
      </c>
      <c r="B228" t="s">
        <v>1207</v>
      </c>
      <c r="C228" t="s">
        <v>1207</v>
      </c>
      <c r="D228" t="s">
        <v>1208</v>
      </c>
    </row>
    <row r="229" spans="1:4">
      <c r="A229" s="1060">
        <v>228</v>
      </c>
      <c r="B229" t="s">
        <v>1207</v>
      </c>
      <c r="C229" t="s">
        <v>1219</v>
      </c>
      <c r="D229" t="s">
        <v>1220</v>
      </c>
    </row>
    <row r="230" spans="1:4">
      <c r="A230" s="1060">
        <v>229</v>
      </c>
      <c r="B230" t="s">
        <v>1207</v>
      </c>
      <c r="C230" t="s">
        <v>1221</v>
      </c>
      <c r="D230" t="s">
        <v>1222</v>
      </c>
    </row>
    <row r="231" spans="1:4">
      <c r="A231" s="1060">
        <v>230</v>
      </c>
      <c r="B231" t="s">
        <v>1207</v>
      </c>
      <c r="C231" t="s">
        <v>1223</v>
      </c>
      <c r="D231" t="s">
        <v>1224</v>
      </c>
    </row>
    <row r="232" spans="1:4">
      <c r="A232" s="1060">
        <v>231</v>
      </c>
      <c r="B232" t="s">
        <v>1225</v>
      </c>
      <c r="C232" t="s">
        <v>1227</v>
      </c>
      <c r="D232" t="s">
        <v>1228</v>
      </c>
    </row>
    <row r="233" spans="1:4">
      <c r="A233" s="1060">
        <v>232</v>
      </c>
      <c r="B233" t="s">
        <v>1225</v>
      </c>
      <c r="C233" t="s">
        <v>1229</v>
      </c>
      <c r="D233" t="s">
        <v>1230</v>
      </c>
    </row>
    <row r="234" spans="1:4">
      <c r="A234" s="1060">
        <v>233</v>
      </c>
      <c r="B234" t="s">
        <v>1225</v>
      </c>
      <c r="C234" t="s">
        <v>1231</v>
      </c>
      <c r="D234" t="s">
        <v>1232</v>
      </c>
    </row>
    <row r="235" spans="1:4">
      <c r="A235" s="1060">
        <v>234</v>
      </c>
      <c r="B235" t="s">
        <v>1225</v>
      </c>
      <c r="C235" t="s">
        <v>1233</v>
      </c>
      <c r="D235" t="s">
        <v>1234</v>
      </c>
    </row>
    <row r="236" spans="1:4">
      <c r="A236" s="1060">
        <v>235</v>
      </c>
      <c r="B236" t="s">
        <v>1225</v>
      </c>
      <c r="C236" t="s">
        <v>1235</v>
      </c>
      <c r="D236" t="s">
        <v>1236</v>
      </c>
    </row>
    <row r="237" spans="1:4">
      <c r="A237" s="1060">
        <v>236</v>
      </c>
      <c r="B237" t="s">
        <v>1225</v>
      </c>
      <c r="C237" t="s">
        <v>1237</v>
      </c>
      <c r="D237" t="s">
        <v>1238</v>
      </c>
    </row>
    <row r="238" spans="1:4">
      <c r="A238" s="1060">
        <v>237</v>
      </c>
      <c r="B238" t="s">
        <v>1225</v>
      </c>
      <c r="C238" t="s">
        <v>1225</v>
      </c>
      <c r="D238" t="s">
        <v>1226</v>
      </c>
    </row>
    <row r="239" spans="1:4">
      <c r="A239" s="1060">
        <v>238</v>
      </c>
      <c r="B239" t="s">
        <v>1225</v>
      </c>
      <c r="C239" t="s">
        <v>1239</v>
      </c>
      <c r="D239" t="s">
        <v>1240</v>
      </c>
    </row>
    <row r="240" spans="1:4">
      <c r="A240" s="1060">
        <v>239</v>
      </c>
      <c r="B240" t="s">
        <v>1225</v>
      </c>
      <c r="C240" t="s">
        <v>1241</v>
      </c>
      <c r="D240" t="s">
        <v>1242</v>
      </c>
    </row>
    <row r="241" spans="1:4">
      <c r="A241" s="1060">
        <v>240</v>
      </c>
      <c r="B241" t="s">
        <v>1225</v>
      </c>
      <c r="C241" t="s">
        <v>1125</v>
      </c>
      <c r="D241" t="s">
        <v>1243</v>
      </c>
    </row>
    <row r="242" spans="1:4">
      <c r="A242" s="1060">
        <v>241</v>
      </c>
      <c r="B242" t="s">
        <v>1225</v>
      </c>
      <c r="C242" t="s">
        <v>1244</v>
      </c>
      <c r="D242" t="s">
        <v>1245</v>
      </c>
    </row>
    <row r="243" spans="1:4">
      <c r="A243" s="1060">
        <v>242</v>
      </c>
      <c r="B243" t="s">
        <v>1225</v>
      </c>
      <c r="C243" t="s">
        <v>1246</v>
      </c>
      <c r="D243" t="s">
        <v>1247</v>
      </c>
    </row>
    <row r="244" spans="1:4">
      <c r="A244" s="1060">
        <v>243</v>
      </c>
      <c r="B244" t="s">
        <v>1225</v>
      </c>
      <c r="C244" t="s">
        <v>1248</v>
      </c>
      <c r="D244" t="s">
        <v>1249</v>
      </c>
    </row>
    <row r="245" spans="1:4">
      <c r="A245" s="1060">
        <v>244</v>
      </c>
      <c r="B245" t="s">
        <v>1225</v>
      </c>
      <c r="C245" t="s">
        <v>1250</v>
      </c>
      <c r="D245" t="s">
        <v>1251</v>
      </c>
    </row>
    <row r="246" spans="1:4">
      <c r="A246" s="1060">
        <v>245</v>
      </c>
      <c r="B246" t="s">
        <v>1252</v>
      </c>
      <c r="C246" t="s">
        <v>1254</v>
      </c>
      <c r="D246" t="s">
        <v>1255</v>
      </c>
    </row>
    <row r="247" spans="1:4">
      <c r="A247" s="1060">
        <v>246</v>
      </c>
      <c r="B247" t="s">
        <v>1252</v>
      </c>
      <c r="C247" t="s">
        <v>1256</v>
      </c>
      <c r="D247" t="s">
        <v>1257</v>
      </c>
    </row>
    <row r="248" spans="1:4">
      <c r="A248" s="1060">
        <v>247</v>
      </c>
      <c r="B248" t="s">
        <v>1252</v>
      </c>
      <c r="C248" t="s">
        <v>1252</v>
      </c>
      <c r="D248" t="s">
        <v>1253</v>
      </c>
    </row>
    <row r="249" spans="1:4">
      <c r="A249" s="1060">
        <v>248</v>
      </c>
      <c r="B249" t="s">
        <v>1252</v>
      </c>
      <c r="C249" t="s">
        <v>1258</v>
      </c>
      <c r="D249" t="s">
        <v>1259</v>
      </c>
    </row>
    <row r="250" spans="1:4">
      <c r="A250" s="1060">
        <v>249</v>
      </c>
      <c r="B250" t="s">
        <v>1252</v>
      </c>
      <c r="C250" t="s">
        <v>1260</v>
      </c>
      <c r="D250" t="s">
        <v>1261</v>
      </c>
    </row>
    <row r="251" spans="1:4">
      <c r="A251" s="1060">
        <v>250</v>
      </c>
      <c r="B251" t="s">
        <v>1252</v>
      </c>
      <c r="C251" t="s">
        <v>1262</v>
      </c>
      <c r="D251" t="s">
        <v>1263</v>
      </c>
    </row>
    <row r="252" spans="1:4">
      <c r="A252" s="1060">
        <v>251</v>
      </c>
      <c r="B252" t="s">
        <v>1252</v>
      </c>
      <c r="C252" t="s">
        <v>1264</v>
      </c>
      <c r="D252" t="s">
        <v>1265</v>
      </c>
    </row>
    <row r="253" spans="1:4">
      <c r="A253" s="1060">
        <v>252</v>
      </c>
      <c r="B253" t="s">
        <v>1252</v>
      </c>
      <c r="C253" t="s">
        <v>1266</v>
      </c>
      <c r="D253" t="s">
        <v>1267</v>
      </c>
    </row>
    <row r="254" spans="1:4">
      <c r="A254" s="1060">
        <v>253</v>
      </c>
      <c r="B254" t="s">
        <v>1268</v>
      </c>
      <c r="C254" t="s">
        <v>1270</v>
      </c>
      <c r="D254" t="s">
        <v>1271</v>
      </c>
    </row>
    <row r="255" spans="1:4">
      <c r="A255" s="1060">
        <v>254</v>
      </c>
      <c r="B255" t="s">
        <v>1268</v>
      </c>
      <c r="C255" t="s">
        <v>1272</v>
      </c>
      <c r="D255" t="s">
        <v>1273</v>
      </c>
    </row>
    <row r="256" spans="1:4">
      <c r="A256" s="1060">
        <v>255</v>
      </c>
      <c r="B256" t="s">
        <v>1268</v>
      </c>
      <c r="C256" t="s">
        <v>1274</v>
      </c>
      <c r="D256" t="s">
        <v>1275</v>
      </c>
    </row>
    <row r="257" spans="1:4">
      <c r="A257" s="1060">
        <v>256</v>
      </c>
      <c r="B257" t="s">
        <v>1268</v>
      </c>
      <c r="C257" t="s">
        <v>1276</v>
      </c>
      <c r="D257" t="s">
        <v>1277</v>
      </c>
    </row>
    <row r="258" spans="1:4">
      <c r="A258" s="1060">
        <v>257</v>
      </c>
      <c r="B258" t="s">
        <v>1268</v>
      </c>
      <c r="C258" t="s">
        <v>1278</v>
      </c>
      <c r="D258" t="s">
        <v>1279</v>
      </c>
    </row>
    <row r="259" spans="1:4">
      <c r="A259" s="1060">
        <v>258</v>
      </c>
      <c r="B259" t="s">
        <v>1268</v>
      </c>
      <c r="C259" t="s">
        <v>1280</v>
      </c>
      <c r="D259" t="s">
        <v>1281</v>
      </c>
    </row>
    <row r="260" spans="1:4">
      <c r="A260" s="1060">
        <v>259</v>
      </c>
      <c r="B260" t="s">
        <v>1268</v>
      </c>
      <c r="C260" t="s">
        <v>1268</v>
      </c>
      <c r="D260" t="s">
        <v>1269</v>
      </c>
    </row>
    <row r="261" spans="1:4">
      <c r="A261" s="1060">
        <v>260</v>
      </c>
      <c r="B261" t="s">
        <v>1268</v>
      </c>
      <c r="C261" t="s">
        <v>1282</v>
      </c>
      <c r="D261" t="s">
        <v>1283</v>
      </c>
    </row>
    <row r="262" spans="1:4">
      <c r="A262" s="1060">
        <v>261</v>
      </c>
      <c r="B262" t="s">
        <v>1268</v>
      </c>
      <c r="C262" t="s">
        <v>1284</v>
      </c>
      <c r="D262" t="s">
        <v>1285</v>
      </c>
    </row>
    <row r="263" spans="1:4">
      <c r="A263" s="1060">
        <v>262</v>
      </c>
      <c r="B263" t="s">
        <v>1268</v>
      </c>
      <c r="C263" t="s">
        <v>1286</v>
      </c>
      <c r="D263" t="s">
        <v>1287</v>
      </c>
    </row>
    <row r="264" spans="1:4">
      <c r="A264" s="1060">
        <v>263</v>
      </c>
      <c r="B264" t="s">
        <v>1288</v>
      </c>
      <c r="C264" t="s">
        <v>1290</v>
      </c>
      <c r="D264" t="s">
        <v>1291</v>
      </c>
    </row>
    <row r="265" spans="1:4">
      <c r="A265" s="1060">
        <v>264</v>
      </c>
      <c r="B265" t="s">
        <v>1288</v>
      </c>
      <c r="C265" t="s">
        <v>1074</v>
      </c>
      <c r="D265" t="s">
        <v>1292</v>
      </c>
    </row>
    <row r="266" spans="1:4">
      <c r="A266" s="1060">
        <v>265</v>
      </c>
      <c r="B266" t="s">
        <v>1288</v>
      </c>
      <c r="C266" t="s">
        <v>1293</v>
      </c>
      <c r="D266" t="s">
        <v>1294</v>
      </c>
    </row>
    <row r="267" spans="1:4">
      <c r="A267" s="1060">
        <v>266</v>
      </c>
      <c r="B267" t="s">
        <v>1288</v>
      </c>
      <c r="C267" t="s">
        <v>1295</v>
      </c>
      <c r="D267" t="s">
        <v>1296</v>
      </c>
    </row>
    <row r="268" spans="1:4">
      <c r="A268" s="1060">
        <v>267</v>
      </c>
      <c r="B268" t="s">
        <v>1288</v>
      </c>
      <c r="C268" t="s">
        <v>1288</v>
      </c>
      <c r="D268" t="s">
        <v>1289</v>
      </c>
    </row>
    <row r="269" spans="1:4">
      <c r="A269" s="1060">
        <v>268</v>
      </c>
      <c r="B269" t="s">
        <v>1288</v>
      </c>
      <c r="C269" t="s">
        <v>1297</v>
      </c>
      <c r="D269" t="s">
        <v>1298</v>
      </c>
    </row>
    <row r="270" spans="1:4">
      <c r="A270" s="1060">
        <v>269</v>
      </c>
      <c r="B270" t="s">
        <v>1288</v>
      </c>
      <c r="C270" t="s">
        <v>1299</v>
      </c>
      <c r="D270" t="s">
        <v>1300</v>
      </c>
    </row>
    <row r="271" spans="1:4">
      <c r="A271" s="1060">
        <v>270</v>
      </c>
      <c r="B271" t="s">
        <v>1288</v>
      </c>
      <c r="C271" t="s">
        <v>1301</v>
      </c>
      <c r="D271" t="s">
        <v>1302</v>
      </c>
    </row>
    <row r="272" spans="1:4">
      <c r="A272" s="1060">
        <v>271</v>
      </c>
      <c r="B272" t="s">
        <v>1303</v>
      </c>
      <c r="C272" t="s">
        <v>1305</v>
      </c>
      <c r="D272" t="s">
        <v>1306</v>
      </c>
    </row>
    <row r="273" spans="1:4">
      <c r="A273" s="1060">
        <v>272</v>
      </c>
      <c r="B273" t="s">
        <v>1303</v>
      </c>
      <c r="C273" t="s">
        <v>1307</v>
      </c>
      <c r="D273" t="s">
        <v>1308</v>
      </c>
    </row>
    <row r="274" spans="1:4">
      <c r="A274" s="1060">
        <v>273</v>
      </c>
      <c r="B274" t="s">
        <v>1303</v>
      </c>
      <c r="C274" t="s">
        <v>1309</v>
      </c>
      <c r="D274" t="s">
        <v>1310</v>
      </c>
    </row>
    <row r="275" spans="1:4">
      <c r="A275" s="1060">
        <v>274</v>
      </c>
      <c r="B275" t="s">
        <v>1303</v>
      </c>
      <c r="C275" t="s">
        <v>1311</v>
      </c>
      <c r="D275" t="s">
        <v>1312</v>
      </c>
    </row>
    <row r="276" spans="1:4">
      <c r="A276" s="1060">
        <v>275</v>
      </c>
      <c r="B276" t="s">
        <v>1303</v>
      </c>
      <c r="C276" t="s">
        <v>1313</v>
      </c>
      <c r="D276" t="s">
        <v>1314</v>
      </c>
    </row>
    <row r="277" spans="1:4">
      <c r="A277" s="1060">
        <v>276</v>
      </c>
      <c r="B277" t="s">
        <v>1303</v>
      </c>
      <c r="C277" t="s">
        <v>1315</v>
      </c>
      <c r="D277" t="s">
        <v>1316</v>
      </c>
    </row>
    <row r="278" spans="1:4">
      <c r="A278" s="1060">
        <v>277</v>
      </c>
      <c r="B278" t="s">
        <v>1303</v>
      </c>
      <c r="C278" t="s">
        <v>1303</v>
      </c>
      <c r="D278" t="s">
        <v>1304</v>
      </c>
    </row>
    <row r="279" spans="1:4">
      <c r="A279" s="1060">
        <v>278</v>
      </c>
      <c r="B279" t="s">
        <v>1303</v>
      </c>
      <c r="C279" t="s">
        <v>1143</v>
      </c>
      <c r="D279" t="s">
        <v>1317</v>
      </c>
    </row>
    <row r="280" spans="1:4">
      <c r="A280" s="1060">
        <v>279</v>
      </c>
      <c r="B280" t="s">
        <v>1303</v>
      </c>
      <c r="C280" t="s">
        <v>1318</v>
      </c>
      <c r="D280" t="s">
        <v>1319</v>
      </c>
    </row>
    <row r="281" spans="1:4">
      <c r="A281" s="1060">
        <v>280</v>
      </c>
      <c r="B281" t="s">
        <v>1303</v>
      </c>
      <c r="C281" t="s">
        <v>1320</v>
      </c>
      <c r="D281" t="s">
        <v>1321</v>
      </c>
    </row>
    <row r="282" spans="1:4">
      <c r="A282" s="1060">
        <v>281</v>
      </c>
      <c r="B282" t="s">
        <v>1303</v>
      </c>
      <c r="C282" t="s">
        <v>1322</v>
      </c>
      <c r="D282" t="s">
        <v>1323</v>
      </c>
    </row>
    <row r="283" spans="1:4">
      <c r="A283" s="1060">
        <v>282</v>
      </c>
      <c r="B283" t="s">
        <v>1303</v>
      </c>
      <c r="C283" t="s">
        <v>1324</v>
      </c>
      <c r="D283" t="s">
        <v>1325</v>
      </c>
    </row>
    <row r="284" spans="1:4">
      <c r="A284" s="1060">
        <v>283</v>
      </c>
      <c r="B284" t="s">
        <v>1303</v>
      </c>
      <c r="C284" t="s">
        <v>1326</v>
      </c>
      <c r="D284" t="s">
        <v>1327</v>
      </c>
    </row>
    <row r="285" spans="1:4">
      <c r="A285" s="1060">
        <v>284</v>
      </c>
      <c r="B285" t="s">
        <v>1303</v>
      </c>
      <c r="C285" t="s">
        <v>1328</v>
      </c>
      <c r="D285" t="s">
        <v>1329</v>
      </c>
    </row>
    <row r="286" spans="1:4">
      <c r="A286" s="1060">
        <v>285</v>
      </c>
      <c r="B286" t="s">
        <v>1303</v>
      </c>
      <c r="C286" t="s">
        <v>1330</v>
      </c>
      <c r="D286" t="s">
        <v>1331</v>
      </c>
    </row>
    <row r="287" spans="1:4">
      <c r="A287" s="1060">
        <v>286</v>
      </c>
      <c r="B287" t="s">
        <v>1303</v>
      </c>
      <c r="C287" t="s">
        <v>1332</v>
      </c>
      <c r="D287" t="s">
        <v>1333</v>
      </c>
    </row>
    <row r="288" spans="1:4">
      <c r="A288" s="1060">
        <v>287</v>
      </c>
      <c r="B288" t="s">
        <v>1303</v>
      </c>
      <c r="C288" t="s">
        <v>1334</v>
      </c>
      <c r="D288" t="s">
        <v>1335</v>
      </c>
    </row>
    <row r="289" spans="1:4">
      <c r="A289" s="1060">
        <v>288</v>
      </c>
      <c r="B289" t="s">
        <v>1303</v>
      </c>
      <c r="C289" t="s">
        <v>1336</v>
      </c>
      <c r="D289" t="s">
        <v>1337</v>
      </c>
    </row>
    <row r="290" spans="1:4">
      <c r="A290" s="1060">
        <v>289</v>
      </c>
      <c r="B290" t="s">
        <v>1303</v>
      </c>
      <c r="C290" t="s">
        <v>1338</v>
      </c>
      <c r="D290" t="s">
        <v>1339</v>
      </c>
    </row>
    <row r="291" spans="1:4">
      <c r="A291" s="1060">
        <v>290</v>
      </c>
      <c r="B291" t="s">
        <v>1340</v>
      </c>
      <c r="C291" t="s">
        <v>776</v>
      </c>
      <c r="D291" t="s">
        <v>1342</v>
      </c>
    </row>
    <row r="292" spans="1:4">
      <c r="A292" s="1060">
        <v>291</v>
      </c>
      <c r="B292" t="s">
        <v>1340</v>
      </c>
      <c r="C292" t="s">
        <v>1209</v>
      </c>
      <c r="D292" t="s">
        <v>1343</v>
      </c>
    </row>
    <row r="293" spans="1:4">
      <c r="A293" s="1060">
        <v>292</v>
      </c>
      <c r="B293" t="s">
        <v>1340</v>
      </c>
      <c r="C293" t="s">
        <v>1344</v>
      </c>
      <c r="D293" t="s">
        <v>1345</v>
      </c>
    </row>
    <row r="294" spans="1:4">
      <c r="A294" s="1060">
        <v>293</v>
      </c>
      <c r="B294" t="s">
        <v>1340</v>
      </c>
      <c r="C294" t="s">
        <v>1346</v>
      </c>
      <c r="D294" t="s">
        <v>1347</v>
      </c>
    </row>
    <row r="295" spans="1:4">
      <c r="A295" s="1060">
        <v>294</v>
      </c>
      <c r="B295" t="s">
        <v>1340</v>
      </c>
      <c r="C295" t="s">
        <v>1348</v>
      </c>
      <c r="D295" t="s">
        <v>1349</v>
      </c>
    </row>
    <row r="296" spans="1:4">
      <c r="A296" s="1060">
        <v>295</v>
      </c>
      <c r="B296" t="s">
        <v>1340</v>
      </c>
      <c r="C296" t="s">
        <v>1340</v>
      </c>
      <c r="D296" t="s">
        <v>1341</v>
      </c>
    </row>
    <row r="297" spans="1:4">
      <c r="A297" s="1060">
        <v>296</v>
      </c>
      <c r="B297" t="s">
        <v>1340</v>
      </c>
      <c r="C297" t="s">
        <v>1350</v>
      </c>
      <c r="D297" t="s">
        <v>1351</v>
      </c>
    </row>
    <row r="298" spans="1:4">
      <c r="A298" s="1060">
        <v>297</v>
      </c>
      <c r="B298" t="s">
        <v>1340</v>
      </c>
      <c r="C298" t="s">
        <v>1352</v>
      </c>
      <c r="D298" t="s">
        <v>1353</v>
      </c>
    </row>
    <row r="299" spans="1:4">
      <c r="A299" s="1060">
        <v>298</v>
      </c>
      <c r="B299" t="s">
        <v>1354</v>
      </c>
      <c r="C299" t="s">
        <v>1209</v>
      </c>
      <c r="D299" t="s">
        <v>1356</v>
      </c>
    </row>
    <row r="300" spans="1:4">
      <c r="A300" s="1060">
        <v>299</v>
      </c>
      <c r="B300" t="s">
        <v>1354</v>
      </c>
      <c r="C300" t="s">
        <v>1357</v>
      </c>
      <c r="D300" t="s">
        <v>1358</v>
      </c>
    </row>
    <row r="301" spans="1:4">
      <c r="A301" s="1060">
        <v>300</v>
      </c>
      <c r="B301" t="s">
        <v>1354</v>
      </c>
      <c r="C301" t="s">
        <v>1359</v>
      </c>
      <c r="D301" t="s">
        <v>1360</v>
      </c>
    </row>
    <row r="302" spans="1:4">
      <c r="A302" s="1060">
        <v>301</v>
      </c>
      <c r="B302" t="s">
        <v>1354</v>
      </c>
      <c r="C302" t="s">
        <v>1361</v>
      </c>
      <c r="D302" t="s">
        <v>1362</v>
      </c>
    </row>
    <row r="303" spans="1:4">
      <c r="A303" s="1060">
        <v>302</v>
      </c>
      <c r="B303" t="s">
        <v>1354</v>
      </c>
      <c r="C303" t="s">
        <v>1363</v>
      </c>
      <c r="D303" t="s">
        <v>1364</v>
      </c>
    </row>
    <row r="304" spans="1:4">
      <c r="A304" s="1060">
        <v>303</v>
      </c>
      <c r="B304" t="s">
        <v>1354</v>
      </c>
      <c r="C304" t="s">
        <v>1365</v>
      </c>
      <c r="D304" t="s">
        <v>1366</v>
      </c>
    </row>
    <row r="305" spans="1:4">
      <c r="A305" s="1060">
        <v>304</v>
      </c>
      <c r="B305" t="s">
        <v>1354</v>
      </c>
      <c r="C305" t="s">
        <v>888</v>
      </c>
      <c r="D305" t="s">
        <v>1367</v>
      </c>
    </row>
    <row r="306" spans="1:4">
      <c r="A306" s="1060">
        <v>305</v>
      </c>
      <c r="B306" t="s">
        <v>1354</v>
      </c>
      <c r="C306" t="s">
        <v>1368</v>
      </c>
      <c r="D306" t="s">
        <v>1369</v>
      </c>
    </row>
    <row r="307" spans="1:4">
      <c r="A307" s="1060">
        <v>306</v>
      </c>
      <c r="B307" t="s">
        <v>1354</v>
      </c>
      <c r="C307" t="s">
        <v>1370</v>
      </c>
      <c r="D307" t="s">
        <v>1371</v>
      </c>
    </row>
    <row r="308" spans="1:4">
      <c r="A308" s="1060">
        <v>307</v>
      </c>
      <c r="B308" t="s">
        <v>1354</v>
      </c>
      <c r="C308" t="s">
        <v>1372</v>
      </c>
      <c r="D308" t="s">
        <v>1373</v>
      </c>
    </row>
    <row r="309" spans="1:4">
      <c r="A309" s="1060">
        <v>308</v>
      </c>
      <c r="B309" t="s">
        <v>1354</v>
      </c>
      <c r="C309" t="s">
        <v>1374</v>
      </c>
      <c r="D309" t="s">
        <v>1375</v>
      </c>
    </row>
    <row r="310" spans="1:4">
      <c r="A310" s="1060">
        <v>309</v>
      </c>
      <c r="B310" t="s">
        <v>1354</v>
      </c>
      <c r="C310" t="s">
        <v>1354</v>
      </c>
      <c r="D310" t="s">
        <v>1355</v>
      </c>
    </row>
    <row r="311" spans="1:4">
      <c r="A311" s="1060">
        <v>310</v>
      </c>
      <c r="B311" t="s">
        <v>1354</v>
      </c>
      <c r="C311" t="s">
        <v>1376</v>
      </c>
      <c r="D311" t="s">
        <v>1377</v>
      </c>
    </row>
    <row r="312" spans="1:4">
      <c r="A312" s="1060">
        <v>311</v>
      </c>
      <c r="B312" t="s">
        <v>1378</v>
      </c>
      <c r="C312" t="s">
        <v>1380</v>
      </c>
      <c r="D312" t="s">
        <v>1381</v>
      </c>
    </row>
    <row r="313" spans="1:4">
      <c r="A313" s="1060">
        <v>312</v>
      </c>
      <c r="B313" t="s">
        <v>1378</v>
      </c>
      <c r="C313" t="s">
        <v>1033</v>
      </c>
      <c r="D313" t="s">
        <v>1382</v>
      </c>
    </row>
    <row r="314" spans="1:4">
      <c r="A314" s="1060">
        <v>313</v>
      </c>
      <c r="B314" t="s">
        <v>1378</v>
      </c>
      <c r="C314" t="s">
        <v>1383</v>
      </c>
      <c r="D314" t="s">
        <v>1384</v>
      </c>
    </row>
    <row r="315" spans="1:4">
      <c r="A315" s="1060">
        <v>314</v>
      </c>
      <c r="B315" t="s">
        <v>1378</v>
      </c>
      <c r="C315" t="s">
        <v>1056</v>
      </c>
      <c r="D315" t="s">
        <v>1385</v>
      </c>
    </row>
    <row r="316" spans="1:4">
      <c r="A316" s="1060">
        <v>315</v>
      </c>
      <c r="B316" t="s">
        <v>1378</v>
      </c>
      <c r="C316" t="s">
        <v>1039</v>
      </c>
      <c r="D316" t="s">
        <v>1386</v>
      </c>
    </row>
    <row r="317" spans="1:4">
      <c r="A317" s="1060">
        <v>316</v>
      </c>
      <c r="B317" t="s">
        <v>1378</v>
      </c>
      <c r="C317" t="s">
        <v>1387</v>
      </c>
      <c r="D317" t="s">
        <v>1388</v>
      </c>
    </row>
    <row r="318" spans="1:4">
      <c r="A318" s="1060">
        <v>317</v>
      </c>
      <c r="B318" t="s">
        <v>1378</v>
      </c>
      <c r="C318" t="s">
        <v>1389</v>
      </c>
      <c r="D318" t="s">
        <v>1390</v>
      </c>
    </row>
    <row r="319" spans="1:4">
      <c r="A319" s="1060">
        <v>318</v>
      </c>
      <c r="B319" t="s">
        <v>1378</v>
      </c>
      <c r="C319" t="s">
        <v>1391</v>
      </c>
      <c r="D319" t="s">
        <v>1392</v>
      </c>
    </row>
    <row r="320" spans="1:4">
      <c r="A320" s="1060">
        <v>319</v>
      </c>
      <c r="B320" t="s">
        <v>1378</v>
      </c>
      <c r="C320" t="s">
        <v>1378</v>
      </c>
      <c r="D320" t="s">
        <v>1379</v>
      </c>
    </row>
    <row r="321" spans="1:4">
      <c r="A321" s="1060">
        <v>320</v>
      </c>
      <c r="B321" t="s">
        <v>1378</v>
      </c>
      <c r="C321" t="s">
        <v>1262</v>
      </c>
      <c r="D321" t="s">
        <v>1393</v>
      </c>
    </row>
    <row r="322" spans="1:4">
      <c r="A322" s="1060">
        <v>321</v>
      </c>
      <c r="B322" t="s">
        <v>1378</v>
      </c>
      <c r="C322" t="s">
        <v>1394</v>
      </c>
      <c r="D322" t="s">
        <v>1395</v>
      </c>
    </row>
    <row r="323" spans="1:4">
      <c r="A323" s="1060">
        <v>322</v>
      </c>
      <c r="B323" t="s">
        <v>1378</v>
      </c>
      <c r="C323" t="s">
        <v>1169</v>
      </c>
      <c r="D323" t="s">
        <v>1396</v>
      </c>
    </row>
    <row r="324" spans="1:4">
      <c r="A324" s="1060">
        <v>323</v>
      </c>
      <c r="B324" t="s">
        <v>1397</v>
      </c>
      <c r="C324" t="s">
        <v>1399</v>
      </c>
      <c r="D324" t="s">
        <v>1400</v>
      </c>
    </row>
    <row r="325" spans="1:4">
      <c r="A325" s="1060">
        <v>324</v>
      </c>
      <c r="B325" t="s">
        <v>1397</v>
      </c>
      <c r="C325" t="s">
        <v>975</v>
      </c>
      <c r="D325" t="s">
        <v>1401</v>
      </c>
    </row>
    <row r="326" spans="1:4">
      <c r="A326" s="1060">
        <v>325</v>
      </c>
      <c r="B326" t="s">
        <v>1397</v>
      </c>
      <c r="C326" t="s">
        <v>1402</v>
      </c>
      <c r="D326" t="s">
        <v>1403</v>
      </c>
    </row>
    <row r="327" spans="1:4">
      <c r="A327" s="1060">
        <v>326</v>
      </c>
      <c r="B327" t="s">
        <v>1397</v>
      </c>
      <c r="C327" t="s">
        <v>1404</v>
      </c>
      <c r="D327" t="s">
        <v>1405</v>
      </c>
    </row>
    <row r="328" spans="1:4">
      <c r="A328" s="1060">
        <v>327</v>
      </c>
      <c r="B328" t="s">
        <v>1397</v>
      </c>
      <c r="C328" t="s">
        <v>1406</v>
      </c>
      <c r="D328" t="s">
        <v>1407</v>
      </c>
    </row>
    <row r="329" spans="1:4">
      <c r="A329" s="1060">
        <v>328</v>
      </c>
      <c r="B329" t="s">
        <v>1397</v>
      </c>
      <c r="C329" t="s">
        <v>1397</v>
      </c>
      <c r="D329" t="s">
        <v>1398</v>
      </c>
    </row>
    <row r="330" spans="1:4">
      <c r="A330" s="1060">
        <v>329</v>
      </c>
      <c r="B330" t="s">
        <v>1397</v>
      </c>
      <c r="C330" t="s">
        <v>1408</v>
      </c>
      <c r="D330" t="s">
        <v>1409</v>
      </c>
    </row>
    <row r="331" spans="1:4">
      <c r="A331" s="1060">
        <v>330</v>
      </c>
      <c r="B331" t="s">
        <v>1397</v>
      </c>
      <c r="C331" t="s">
        <v>1410</v>
      </c>
      <c r="D331" t="s">
        <v>1411</v>
      </c>
    </row>
    <row r="332" spans="1:4">
      <c r="A332" s="1060">
        <v>331</v>
      </c>
      <c r="B332" t="s">
        <v>1397</v>
      </c>
      <c r="C332" t="s">
        <v>1412</v>
      </c>
      <c r="D332" t="s">
        <v>1413</v>
      </c>
    </row>
    <row r="333" spans="1:4">
      <c r="A333" s="1060">
        <v>332</v>
      </c>
      <c r="B333" t="s">
        <v>1397</v>
      </c>
      <c r="C333" t="s">
        <v>1414</v>
      </c>
      <c r="D333" t="s">
        <v>1415</v>
      </c>
    </row>
    <row r="334" spans="1:4">
      <c r="A334" s="1060">
        <v>333</v>
      </c>
      <c r="B334" t="s">
        <v>1416</v>
      </c>
      <c r="C334" t="s">
        <v>1418</v>
      </c>
      <c r="D334" t="s">
        <v>1419</v>
      </c>
    </row>
    <row r="335" spans="1:4">
      <c r="A335" s="1060">
        <v>334</v>
      </c>
      <c r="B335" t="s">
        <v>1416</v>
      </c>
      <c r="C335" t="s">
        <v>1420</v>
      </c>
      <c r="D335" t="s">
        <v>1421</v>
      </c>
    </row>
    <row r="336" spans="1:4">
      <c r="A336" s="1060">
        <v>335</v>
      </c>
      <c r="B336" t="s">
        <v>1416</v>
      </c>
      <c r="C336" t="s">
        <v>1422</v>
      </c>
      <c r="D336" t="s">
        <v>1423</v>
      </c>
    </row>
    <row r="337" spans="1:4">
      <c r="A337" s="1060">
        <v>336</v>
      </c>
      <c r="B337" t="s">
        <v>1416</v>
      </c>
      <c r="C337" t="s">
        <v>1424</v>
      </c>
      <c r="D337" t="s">
        <v>1425</v>
      </c>
    </row>
    <row r="338" spans="1:4">
      <c r="A338" s="1060">
        <v>337</v>
      </c>
      <c r="B338" t="s">
        <v>1416</v>
      </c>
      <c r="C338" t="s">
        <v>1143</v>
      </c>
      <c r="D338" t="s">
        <v>1426</v>
      </c>
    </row>
    <row r="339" spans="1:4">
      <c r="A339" s="1060">
        <v>338</v>
      </c>
      <c r="B339" t="s">
        <v>1416</v>
      </c>
      <c r="C339" t="s">
        <v>1427</v>
      </c>
      <c r="D339" t="s">
        <v>1428</v>
      </c>
    </row>
    <row r="340" spans="1:4">
      <c r="A340" s="1060">
        <v>339</v>
      </c>
      <c r="B340" t="s">
        <v>1416</v>
      </c>
      <c r="C340" t="s">
        <v>1429</v>
      </c>
      <c r="D340" t="s">
        <v>1430</v>
      </c>
    </row>
    <row r="341" spans="1:4">
      <c r="A341" s="1060">
        <v>340</v>
      </c>
      <c r="B341" t="s">
        <v>1416</v>
      </c>
      <c r="C341" t="s">
        <v>1416</v>
      </c>
      <c r="D341" t="s">
        <v>1417</v>
      </c>
    </row>
    <row r="342" spans="1:4">
      <c r="A342" s="1060">
        <v>341</v>
      </c>
      <c r="B342" t="s">
        <v>1416</v>
      </c>
      <c r="C342" t="s">
        <v>1431</v>
      </c>
      <c r="D342" t="s">
        <v>1432</v>
      </c>
    </row>
    <row r="343" spans="1:4">
      <c r="A343" s="1060">
        <v>342</v>
      </c>
      <c r="B343" t="s">
        <v>1416</v>
      </c>
      <c r="C343" t="s">
        <v>1433</v>
      </c>
      <c r="D343" t="s">
        <v>1434</v>
      </c>
    </row>
    <row r="344" spans="1:4">
      <c r="A344" s="1060">
        <v>343</v>
      </c>
      <c r="B344" t="s">
        <v>1416</v>
      </c>
      <c r="C344" t="s">
        <v>1435</v>
      </c>
      <c r="D344" t="s">
        <v>1436</v>
      </c>
    </row>
    <row r="345" spans="1:4">
      <c r="A345" s="1060">
        <v>344</v>
      </c>
      <c r="B345" t="s">
        <v>1437</v>
      </c>
      <c r="C345" t="s">
        <v>1439</v>
      </c>
      <c r="D345" t="s">
        <v>1440</v>
      </c>
    </row>
    <row r="346" spans="1:4">
      <c r="A346" s="1060">
        <v>345</v>
      </c>
      <c r="B346" t="s">
        <v>1437</v>
      </c>
      <c r="C346" t="s">
        <v>1441</v>
      </c>
      <c r="D346" t="s">
        <v>1442</v>
      </c>
    </row>
    <row r="347" spans="1:4">
      <c r="A347" s="1060">
        <v>346</v>
      </c>
      <c r="B347" t="s">
        <v>1437</v>
      </c>
      <c r="C347" t="s">
        <v>1074</v>
      </c>
      <c r="D347" t="s">
        <v>1443</v>
      </c>
    </row>
    <row r="348" spans="1:4">
      <c r="A348" s="1060">
        <v>347</v>
      </c>
      <c r="B348" t="s">
        <v>1437</v>
      </c>
      <c r="C348" t="s">
        <v>1123</v>
      </c>
      <c r="D348" t="s">
        <v>1444</v>
      </c>
    </row>
    <row r="349" spans="1:4">
      <c r="A349" s="1060">
        <v>348</v>
      </c>
      <c r="B349" t="s">
        <v>1437</v>
      </c>
      <c r="C349" t="s">
        <v>1445</v>
      </c>
      <c r="D349" t="s">
        <v>1446</v>
      </c>
    </row>
    <row r="350" spans="1:4">
      <c r="A350" s="1060">
        <v>349</v>
      </c>
      <c r="B350" t="s">
        <v>1437</v>
      </c>
      <c r="C350" t="s">
        <v>1447</v>
      </c>
      <c r="D350" t="s">
        <v>1448</v>
      </c>
    </row>
    <row r="351" spans="1:4">
      <c r="A351" s="1060">
        <v>350</v>
      </c>
      <c r="B351" t="s">
        <v>1437</v>
      </c>
      <c r="C351" t="s">
        <v>1125</v>
      </c>
      <c r="D351" t="s">
        <v>1449</v>
      </c>
    </row>
    <row r="352" spans="1:4">
      <c r="A352" s="1060">
        <v>351</v>
      </c>
      <c r="B352" t="s">
        <v>1437</v>
      </c>
      <c r="C352" t="s">
        <v>1450</v>
      </c>
      <c r="D352" t="s">
        <v>1451</v>
      </c>
    </row>
    <row r="353" spans="1:4">
      <c r="A353" s="1060">
        <v>352</v>
      </c>
      <c r="B353" t="s">
        <v>1437</v>
      </c>
      <c r="C353" t="s">
        <v>1452</v>
      </c>
      <c r="D353" t="s">
        <v>1453</v>
      </c>
    </row>
    <row r="354" spans="1:4">
      <c r="A354" s="1060">
        <v>353</v>
      </c>
      <c r="B354" t="s">
        <v>1437</v>
      </c>
      <c r="C354" t="s">
        <v>1437</v>
      </c>
      <c r="D354" t="s">
        <v>1438</v>
      </c>
    </row>
    <row r="355" spans="1:4">
      <c r="A355" s="1060">
        <v>354</v>
      </c>
      <c r="B355" t="s">
        <v>1437</v>
      </c>
      <c r="C355" t="s">
        <v>1454</v>
      </c>
      <c r="D355" t="s">
        <v>1455</v>
      </c>
    </row>
    <row r="356" spans="1:4">
      <c r="A356" s="1060">
        <v>355</v>
      </c>
      <c r="B356" t="s">
        <v>1456</v>
      </c>
      <c r="C356" t="s">
        <v>1458</v>
      </c>
      <c r="D356" t="s">
        <v>1459</v>
      </c>
    </row>
    <row r="357" spans="1:4">
      <c r="A357" s="1060">
        <v>356</v>
      </c>
      <c r="B357" t="s">
        <v>1456</v>
      </c>
      <c r="C357" t="s">
        <v>1460</v>
      </c>
      <c r="D357" t="s">
        <v>1461</v>
      </c>
    </row>
    <row r="358" spans="1:4">
      <c r="A358" s="1060">
        <v>357</v>
      </c>
      <c r="B358" t="s">
        <v>1456</v>
      </c>
      <c r="C358" t="s">
        <v>1462</v>
      </c>
      <c r="D358" t="s">
        <v>1463</v>
      </c>
    </row>
    <row r="359" spans="1:4">
      <c r="A359" s="1060">
        <v>358</v>
      </c>
      <c r="B359" t="s">
        <v>1456</v>
      </c>
      <c r="C359" t="s">
        <v>1229</v>
      </c>
      <c r="D359" t="s">
        <v>1464</v>
      </c>
    </row>
    <row r="360" spans="1:4">
      <c r="A360" s="1060">
        <v>359</v>
      </c>
      <c r="B360" t="s">
        <v>1456</v>
      </c>
      <c r="C360" t="s">
        <v>1060</v>
      </c>
      <c r="D360" t="s">
        <v>1465</v>
      </c>
    </row>
    <row r="361" spans="1:4">
      <c r="A361" s="1060">
        <v>360</v>
      </c>
      <c r="B361" t="s">
        <v>1456</v>
      </c>
      <c r="C361" t="s">
        <v>1456</v>
      </c>
      <c r="D361" t="s">
        <v>1457</v>
      </c>
    </row>
    <row r="362" spans="1:4">
      <c r="A362" s="1060">
        <v>361</v>
      </c>
      <c r="B362" t="s">
        <v>1456</v>
      </c>
      <c r="C362" t="s">
        <v>1466</v>
      </c>
      <c r="D362" t="s">
        <v>1467</v>
      </c>
    </row>
    <row r="363" spans="1:4">
      <c r="A363" s="1060">
        <v>362</v>
      </c>
      <c r="B363" t="s">
        <v>1468</v>
      </c>
      <c r="C363" t="s">
        <v>1418</v>
      </c>
      <c r="D363" t="s">
        <v>1470</v>
      </c>
    </row>
    <row r="364" spans="1:4">
      <c r="A364" s="1060">
        <v>363</v>
      </c>
      <c r="B364" t="s">
        <v>1468</v>
      </c>
      <c r="C364" t="s">
        <v>1471</v>
      </c>
      <c r="D364" t="s">
        <v>1472</v>
      </c>
    </row>
    <row r="365" spans="1:4">
      <c r="A365" s="1060">
        <v>364</v>
      </c>
      <c r="B365" t="s">
        <v>1468</v>
      </c>
      <c r="C365" t="s">
        <v>1215</v>
      </c>
      <c r="D365" t="s">
        <v>1473</v>
      </c>
    </row>
    <row r="366" spans="1:4">
      <c r="A366" s="1060">
        <v>365</v>
      </c>
      <c r="B366" t="s">
        <v>1468</v>
      </c>
      <c r="C366" t="s">
        <v>1474</v>
      </c>
      <c r="D366" t="s">
        <v>1475</v>
      </c>
    </row>
    <row r="367" spans="1:4">
      <c r="A367" s="1060">
        <v>366</v>
      </c>
      <c r="B367" t="s">
        <v>1468</v>
      </c>
      <c r="C367" t="s">
        <v>1476</v>
      </c>
      <c r="D367" t="s">
        <v>1477</v>
      </c>
    </row>
    <row r="368" spans="1:4">
      <c r="A368" s="1060">
        <v>367</v>
      </c>
      <c r="B368" t="s">
        <v>1468</v>
      </c>
      <c r="C368" t="s">
        <v>846</v>
      </c>
      <c r="D368" t="s">
        <v>1478</v>
      </c>
    </row>
    <row r="369" spans="1:4">
      <c r="A369" s="1060">
        <v>368</v>
      </c>
      <c r="B369" t="s">
        <v>1468</v>
      </c>
      <c r="C369" t="s">
        <v>1479</v>
      </c>
      <c r="D369" t="s">
        <v>1480</v>
      </c>
    </row>
    <row r="370" spans="1:4">
      <c r="A370" s="1060">
        <v>369</v>
      </c>
      <c r="B370" t="s">
        <v>1468</v>
      </c>
      <c r="C370" t="s">
        <v>1481</v>
      </c>
      <c r="D370" t="s">
        <v>1482</v>
      </c>
    </row>
    <row r="371" spans="1:4">
      <c r="A371" s="1060">
        <v>370</v>
      </c>
      <c r="B371" t="s">
        <v>1468</v>
      </c>
      <c r="C371" t="s">
        <v>1468</v>
      </c>
      <c r="D371" t="s">
        <v>1469</v>
      </c>
    </row>
    <row r="372" spans="1:4">
      <c r="A372" s="1060">
        <v>371</v>
      </c>
      <c r="B372" t="s">
        <v>1468</v>
      </c>
      <c r="C372" t="s">
        <v>1483</v>
      </c>
      <c r="D372" t="s">
        <v>1484</v>
      </c>
    </row>
    <row r="373" spans="1:4">
      <c r="A373" s="1060">
        <v>372</v>
      </c>
      <c r="B373" t="s">
        <v>1468</v>
      </c>
      <c r="C373" t="s">
        <v>1485</v>
      </c>
      <c r="D373" t="s">
        <v>1486</v>
      </c>
    </row>
    <row r="374" spans="1:4">
      <c r="A374" s="1060">
        <v>373</v>
      </c>
      <c r="B374" t="s">
        <v>1468</v>
      </c>
      <c r="C374" t="s">
        <v>1487</v>
      </c>
      <c r="D374" t="s">
        <v>1488</v>
      </c>
    </row>
    <row r="375" spans="1:4">
      <c r="A375" s="1060">
        <v>374</v>
      </c>
      <c r="B375" t="s">
        <v>1489</v>
      </c>
      <c r="C375" t="s">
        <v>1491</v>
      </c>
      <c r="D375" t="s">
        <v>1492</v>
      </c>
    </row>
    <row r="376" spans="1:4">
      <c r="A376" s="1060">
        <v>375</v>
      </c>
      <c r="B376" t="s">
        <v>1489</v>
      </c>
      <c r="C376" t="s">
        <v>1493</v>
      </c>
      <c r="D376" t="s">
        <v>1494</v>
      </c>
    </row>
    <row r="377" spans="1:4">
      <c r="A377" s="1060">
        <v>376</v>
      </c>
      <c r="B377" t="s">
        <v>1489</v>
      </c>
      <c r="C377" t="s">
        <v>1495</v>
      </c>
      <c r="D377" t="s">
        <v>1496</v>
      </c>
    </row>
    <row r="378" spans="1:4">
      <c r="A378" s="1060">
        <v>377</v>
      </c>
      <c r="B378" t="s">
        <v>1489</v>
      </c>
      <c r="C378" t="s">
        <v>1497</v>
      </c>
      <c r="D378" t="s">
        <v>1498</v>
      </c>
    </row>
    <row r="379" spans="1:4">
      <c r="A379" s="1060">
        <v>378</v>
      </c>
      <c r="B379" t="s">
        <v>1489</v>
      </c>
      <c r="C379" t="s">
        <v>1499</v>
      </c>
      <c r="D379" t="s">
        <v>1500</v>
      </c>
    </row>
    <row r="380" spans="1:4">
      <c r="A380" s="1060">
        <v>379</v>
      </c>
      <c r="B380" t="s">
        <v>1489</v>
      </c>
      <c r="C380" t="s">
        <v>1501</v>
      </c>
      <c r="D380" t="s">
        <v>1502</v>
      </c>
    </row>
    <row r="381" spans="1:4">
      <c r="A381" s="1060">
        <v>380</v>
      </c>
      <c r="B381" t="s">
        <v>1489</v>
      </c>
      <c r="C381" t="s">
        <v>1503</v>
      </c>
      <c r="D381" t="s">
        <v>1504</v>
      </c>
    </row>
    <row r="382" spans="1:4">
      <c r="A382" s="1060">
        <v>381</v>
      </c>
      <c r="B382" t="s">
        <v>1489</v>
      </c>
      <c r="C382" t="s">
        <v>1489</v>
      </c>
      <c r="D382" t="s">
        <v>1490</v>
      </c>
    </row>
    <row r="383" spans="1:4">
      <c r="A383" s="1060">
        <v>382</v>
      </c>
      <c r="B383" t="s">
        <v>1489</v>
      </c>
      <c r="C383" t="s">
        <v>1505</v>
      </c>
      <c r="D383" t="s">
        <v>1506</v>
      </c>
    </row>
    <row r="384" spans="1:4">
      <c r="A384" s="1060">
        <v>383</v>
      </c>
      <c r="B384" t="s">
        <v>1489</v>
      </c>
      <c r="C384" t="s">
        <v>1507</v>
      </c>
      <c r="D384" t="s">
        <v>1508</v>
      </c>
    </row>
    <row r="385" spans="1:4">
      <c r="A385" s="1060">
        <v>384</v>
      </c>
      <c r="B385" t="s">
        <v>1489</v>
      </c>
      <c r="C385" t="s">
        <v>1509</v>
      </c>
      <c r="D385" t="s">
        <v>1510</v>
      </c>
    </row>
    <row r="386" spans="1:4">
      <c r="A386" s="1060">
        <v>385</v>
      </c>
      <c r="B386" t="s">
        <v>1511</v>
      </c>
      <c r="C386" t="s">
        <v>1513</v>
      </c>
      <c r="D386" t="s">
        <v>1514</v>
      </c>
    </row>
    <row r="387" spans="1:4">
      <c r="A387" s="1060">
        <v>386</v>
      </c>
      <c r="B387" t="s">
        <v>1511</v>
      </c>
      <c r="C387" t="s">
        <v>1511</v>
      </c>
      <c r="D387" t="s">
        <v>1512</v>
      </c>
    </row>
    <row r="388" spans="1:4">
      <c r="A388" s="1060">
        <v>387</v>
      </c>
      <c r="B388" t="s">
        <v>1511</v>
      </c>
      <c r="C388" t="s">
        <v>1515</v>
      </c>
      <c r="D388" t="s">
        <v>1516</v>
      </c>
    </row>
    <row r="389" spans="1:4">
      <c r="A389" s="1060">
        <v>388</v>
      </c>
      <c r="B389" t="s">
        <v>1511</v>
      </c>
      <c r="C389" t="s">
        <v>1517</v>
      </c>
      <c r="D389" t="s">
        <v>1518</v>
      </c>
    </row>
    <row r="390" spans="1:4">
      <c r="A390" s="1060">
        <v>389</v>
      </c>
      <c r="B390" t="s">
        <v>1519</v>
      </c>
      <c r="C390" t="s">
        <v>1521</v>
      </c>
      <c r="D390" t="s">
        <v>1522</v>
      </c>
    </row>
    <row r="391" spans="1:4">
      <c r="A391" s="1060">
        <v>390</v>
      </c>
      <c r="B391" t="s">
        <v>1519</v>
      </c>
      <c r="C391" t="s">
        <v>1523</v>
      </c>
      <c r="D391" t="s">
        <v>1524</v>
      </c>
    </row>
    <row r="392" spans="1:4">
      <c r="A392" s="1060">
        <v>391</v>
      </c>
      <c r="B392" t="s">
        <v>1519</v>
      </c>
      <c r="C392" t="s">
        <v>1525</v>
      </c>
      <c r="D392" t="s">
        <v>1526</v>
      </c>
    </row>
    <row r="393" spans="1:4">
      <c r="A393" s="1060">
        <v>392</v>
      </c>
      <c r="B393" t="s">
        <v>1519</v>
      </c>
      <c r="C393" t="s">
        <v>1527</v>
      </c>
      <c r="D393" t="s">
        <v>1528</v>
      </c>
    </row>
    <row r="394" spans="1:4">
      <c r="A394" s="1060">
        <v>393</v>
      </c>
      <c r="B394" t="s">
        <v>1519</v>
      </c>
      <c r="C394" t="s">
        <v>1529</v>
      </c>
      <c r="D394" t="s">
        <v>1530</v>
      </c>
    </row>
    <row r="395" spans="1:4">
      <c r="A395" s="1060">
        <v>394</v>
      </c>
      <c r="B395" t="s">
        <v>1519</v>
      </c>
      <c r="C395" t="s">
        <v>1531</v>
      </c>
      <c r="D395" t="s">
        <v>1532</v>
      </c>
    </row>
    <row r="396" spans="1:4">
      <c r="A396" s="1060">
        <v>395</v>
      </c>
      <c r="B396" t="s">
        <v>1519</v>
      </c>
      <c r="C396" t="s">
        <v>1101</v>
      </c>
      <c r="D396" t="s">
        <v>1533</v>
      </c>
    </row>
    <row r="397" spans="1:4">
      <c r="A397" s="1060">
        <v>396</v>
      </c>
      <c r="B397" t="s">
        <v>1519</v>
      </c>
      <c r="C397" t="s">
        <v>1534</v>
      </c>
      <c r="D397" t="s">
        <v>1535</v>
      </c>
    </row>
    <row r="398" spans="1:4">
      <c r="A398" s="1060">
        <v>397</v>
      </c>
      <c r="B398" t="s">
        <v>1519</v>
      </c>
      <c r="C398" t="s">
        <v>1536</v>
      </c>
      <c r="D398" t="s">
        <v>1537</v>
      </c>
    </row>
    <row r="399" spans="1:4">
      <c r="A399" s="1060">
        <v>398</v>
      </c>
      <c r="B399" t="s">
        <v>1519</v>
      </c>
      <c r="C399" t="s">
        <v>1519</v>
      </c>
      <c r="D399" t="s">
        <v>1520</v>
      </c>
    </row>
    <row r="400" spans="1:4">
      <c r="A400" s="1060">
        <v>399</v>
      </c>
      <c r="B400" t="s">
        <v>1519</v>
      </c>
      <c r="C400" t="s">
        <v>1538</v>
      </c>
      <c r="D400" t="s">
        <v>1539</v>
      </c>
    </row>
    <row r="401" spans="1:4">
      <c r="A401" s="1060">
        <v>400</v>
      </c>
      <c r="B401" t="s">
        <v>1540</v>
      </c>
      <c r="C401" t="s">
        <v>1542</v>
      </c>
      <c r="D401" t="s">
        <v>1543</v>
      </c>
    </row>
    <row r="402" spans="1:4">
      <c r="A402" s="1060">
        <v>401</v>
      </c>
      <c r="B402" t="s">
        <v>1540</v>
      </c>
      <c r="C402" t="s">
        <v>1544</v>
      </c>
      <c r="D402" t="s">
        <v>1545</v>
      </c>
    </row>
    <row r="403" spans="1:4">
      <c r="A403" s="1060">
        <v>402</v>
      </c>
      <c r="B403" t="s">
        <v>1540</v>
      </c>
      <c r="C403" t="s">
        <v>1546</v>
      </c>
      <c r="D403" t="s">
        <v>1547</v>
      </c>
    </row>
    <row r="404" spans="1:4">
      <c r="A404" s="1060">
        <v>403</v>
      </c>
      <c r="B404" t="s">
        <v>1540</v>
      </c>
      <c r="C404" t="s">
        <v>1548</v>
      </c>
      <c r="D404" t="s">
        <v>1549</v>
      </c>
    </row>
    <row r="405" spans="1:4">
      <c r="A405" s="1060">
        <v>404</v>
      </c>
      <c r="B405" t="s">
        <v>1540</v>
      </c>
      <c r="C405" t="s">
        <v>1550</v>
      </c>
      <c r="D405" t="s">
        <v>1551</v>
      </c>
    </row>
    <row r="406" spans="1:4">
      <c r="A406" s="1060">
        <v>405</v>
      </c>
      <c r="B406" t="s">
        <v>1540</v>
      </c>
      <c r="C406" t="s">
        <v>1552</v>
      </c>
      <c r="D406" t="s">
        <v>1553</v>
      </c>
    </row>
    <row r="407" spans="1:4">
      <c r="A407" s="1060">
        <v>406</v>
      </c>
      <c r="B407" t="s">
        <v>1540</v>
      </c>
      <c r="C407" t="s">
        <v>1167</v>
      </c>
      <c r="D407" t="s">
        <v>1554</v>
      </c>
    </row>
    <row r="408" spans="1:4">
      <c r="A408" s="1060">
        <v>407</v>
      </c>
      <c r="B408" t="s">
        <v>1540</v>
      </c>
      <c r="C408" t="s">
        <v>1555</v>
      </c>
      <c r="D408" t="s">
        <v>1556</v>
      </c>
    </row>
    <row r="409" spans="1:4">
      <c r="A409" s="1060">
        <v>408</v>
      </c>
      <c r="B409" t="s">
        <v>1540</v>
      </c>
      <c r="C409" t="s">
        <v>1433</v>
      </c>
      <c r="D409" t="s">
        <v>1557</v>
      </c>
    </row>
    <row r="410" spans="1:4">
      <c r="A410" s="1060">
        <v>409</v>
      </c>
      <c r="B410" t="s">
        <v>1540</v>
      </c>
      <c r="C410" t="s">
        <v>1540</v>
      </c>
      <c r="D410" t="s">
        <v>1541</v>
      </c>
    </row>
    <row r="411" spans="1:4">
      <c r="A411" s="1060">
        <v>410</v>
      </c>
      <c r="B411" t="s">
        <v>1540</v>
      </c>
      <c r="C411" t="s">
        <v>1558</v>
      </c>
      <c r="D411" t="s">
        <v>1559</v>
      </c>
    </row>
    <row r="412" spans="1:4">
      <c r="A412" s="1060">
        <v>411</v>
      </c>
      <c r="B412" t="s">
        <v>1540</v>
      </c>
      <c r="C412" t="s">
        <v>1560</v>
      </c>
      <c r="D412" t="s">
        <v>1561</v>
      </c>
    </row>
    <row r="413" spans="1:4">
      <c r="A413" s="1060">
        <v>412</v>
      </c>
      <c r="B413" t="s">
        <v>1562</v>
      </c>
      <c r="C413" t="s">
        <v>1564</v>
      </c>
      <c r="D413" t="s">
        <v>1565</v>
      </c>
    </row>
    <row r="414" spans="1:4">
      <c r="A414" s="1060">
        <v>413</v>
      </c>
      <c r="B414" t="s">
        <v>1562</v>
      </c>
      <c r="C414" t="s">
        <v>1566</v>
      </c>
      <c r="D414" t="s">
        <v>1567</v>
      </c>
    </row>
    <row r="415" spans="1:4">
      <c r="A415" s="1060">
        <v>414</v>
      </c>
      <c r="B415" t="s">
        <v>1562</v>
      </c>
      <c r="C415" t="s">
        <v>1295</v>
      </c>
      <c r="D415" t="s">
        <v>1568</v>
      </c>
    </row>
    <row r="416" spans="1:4">
      <c r="A416" s="1060">
        <v>415</v>
      </c>
      <c r="B416" t="s">
        <v>1562</v>
      </c>
      <c r="C416" t="s">
        <v>1569</v>
      </c>
      <c r="D416" t="s">
        <v>1570</v>
      </c>
    </row>
    <row r="417" spans="1:4">
      <c r="A417" s="1060">
        <v>416</v>
      </c>
      <c r="B417" t="s">
        <v>1562</v>
      </c>
      <c r="C417" t="s">
        <v>1571</v>
      </c>
      <c r="D417" t="s">
        <v>1572</v>
      </c>
    </row>
    <row r="418" spans="1:4">
      <c r="A418" s="1060">
        <v>417</v>
      </c>
      <c r="B418" t="s">
        <v>1562</v>
      </c>
      <c r="C418" t="s">
        <v>1573</v>
      </c>
      <c r="D418" t="s">
        <v>1574</v>
      </c>
    </row>
    <row r="419" spans="1:4">
      <c r="A419" s="1060">
        <v>418</v>
      </c>
      <c r="B419" t="s">
        <v>1562</v>
      </c>
      <c r="C419" t="s">
        <v>1575</v>
      </c>
      <c r="D419" t="s">
        <v>1576</v>
      </c>
    </row>
    <row r="420" spans="1:4">
      <c r="A420" s="1060">
        <v>419</v>
      </c>
      <c r="B420" t="s">
        <v>1562</v>
      </c>
      <c r="C420" t="s">
        <v>1562</v>
      </c>
      <c r="D420" t="s">
        <v>1563</v>
      </c>
    </row>
    <row r="421" spans="1:4">
      <c r="A421" s="1060">
        <v>420</v>
      </c>
      <c r="B421" t="s">
        <v>1562</v>
      </c>
      <c r="C421" t="s">
        <v>1577</v>
      </c>
      <c r="D421" t="s">
        <v>1578</v>
      </c>
    </row>
    <row r="422" spans="1:4">
      <c r="A422" s="1060">
        <v>421</v>
      </c>
      <c r="B422" t="s">
        <v>1579</v>
      </c>
      <c r="C422" t="s">
        <v>1058</v>
      </c>
      <c r="D422" t="s">
        <v>1581</v>
      </c>
    </row>
    <row r="423" spans="1:4">
      <c r="A423" s="1060">
        <v>422</v>
      </c>
      <c r="B423" t="s">
        <v>1579</v>
      </c>
      <c r="C423" t="s">
        <v>1582</v>
      </c>
      <c r="D423" t="s">
        <v>1583</v>
      </c>
    </row>
    <row r="424" spans="1:4">
      <c r="A424" s="1060">
        <v>423</v>
      </c>
      <c r="B424" t="s">
        <v>1579</v>
      </c>
      <c r="C424" t="s">
        <v>1167</v>
      </c>
      <c r="D424" t="s">
        <v>1584</v>
      </c>
    </row>
    <row r="425" spans="1:4">
      <c r="A425" s="1060">
        <v>424</v>
      </c>
      <c r="B425" t="s">
        <v>1579</v>
      </c>
      <c r="C425" t="s">
        <v>1585</v>
      </c>
      <c r="D425" t="s">
        <v>1586</v>
      </c>
    </row>
    <row r="426" spans="1:4">
      <c r="A426" s="1060">
        <v>425</v>
      </c>
      <c r="B426" t="s">
        <v>1579</v>
      </c>
      <c r="C426" t="s">
        <v>1587</v>
      </c>
      <c r="D426" t="s">
        <v>1588</v>
      </c>
    </row>
    <row r="427" spans="1:4">
      <c r="A427" s="1060">
        <v>426</v>
      </c>
      <c r="B427" t="s">
        <v>1579</v>
      </c>
      <c r="C427" t="s">
        <v>1589</v>
      </c>
      <c r="D427" t="s">
        <v>1590</v>
      </c>
    </row>
    <row r="428" spans="1:4">
      <c r="A428" s="1060">
        <v>427</v>
      </c>
      <c r="B428" t="s">
        <v>1579</v>
      </c>
      <c r="C428" t="s">
        <v>1591</v>
      </c>
      <c r="D428" t="s">
        <v>1592</v>
      </c>
    </row>
    <row r="429" spans="1:4">
      <c r="A429" s="1060">
        <v>428</v>
      </c>
      <c r="B429" t="s">
        <v>1579</v>
      </c>
      <c r="C429" t="s">
        <v>1579</v>
      </c>
      <c r="D429" t="s">
        <v>1580</v>
      </c>
    </row>
    <row r="430" spans="1:4">
      <c r="A430" s="1060">
        <v>429</v>
      </c>
      <c r="B430" t="s">
        <v>1579</v>
      </c>
      <c r="C430" t="s">
        <v>1593</v>
      </c>
      <c r="D430" t="s">
        <v>1594</v>
      </c>
    </row>
    <row r="431" spans="1:4">
      <c r="A431" s="1060">
        <v>430</v>
      </c>
      <c r="B431" t="s">
        <v>1579</v>
      </c>
      <c r="C431" t="s">
        <v>1487</v>
      </c>
      <c r="D431" t="s">
        <v>1595</v>
      </c>
    </row>
    <row r="432" spans="1:4">
      <c r="A432" s="1060">
        <v>431</v>
      </c>
      <c r="B432" t="s">
        <v>1596</v>
      </c>
      <c r="C432" t="s">
        <v>1074</v>
      </c>
      <c r="D432" t="s">
        <v>1598</v>
      </c>
    </row>
    <row r="433" spans="1:4">
      <c r="A433" s="1060">
        <v>432</v>
      </c>
      <c r="B433" t="s">
        <v>1596</v>
      </c>
      <c r="C433" t="s">
        <v>1599</v>
      </c>
      <c r="D433" t="s">
        <v>1600</v>
      </c>
    </row>
    <row r="434" spans="1:4">
      <c r="A434" s="1060">
        <v>433</v>
      </c>
      <c r="B434" t="s">
        <v>1596</v>
      </c>
      <c r="C434" t="s">
        <v>1601</v>
      </c>
      <c r="D434" t="s">
        <v>1602</v>
      </c>
    </row>
    <row r="435" spans="1:4">
      <c r="A435" s="1060">
        <v>434</v>
      </c>
      <c r="B435" t="s">
        <v>1596</v>
      </c>
      <c r="C435" t="s">
        <v>1603</v>
      </c>
      <c r="D435" t="s">
        <v>1604</v>
      </c>
    </row>
    <row r="436" spans="1:4">
      <c r="A436" s="1060">
        <v>435</v>
      </c>
      <c r="B436" t="s">
        <v>1596</v>
      </c>
      <c r="C436" t="s">
        <v>1605</v>
      </c>
      <c r="D436" t="s">
        <v>1606</v>
      </c>
    </row>
    <row r="437" spans="1:4">
      <c r="A437" s="1060">
        <v>436</v>
      </c>
      <c r="B437" t="s">
        <v>1596</v>
      </c>
      <c r="C437" t="s">
        <v>1607</v>
      </c>
      <c r="D437" t="s">
        <v>1608</v>
      </c>
    </row>
    <row r="438" spans="1:4">
      <c r="A438" s="1060">
        <v>437</v>
      </c>
      <c r="B438" t="s">
        <v>1596</v>
      </c>
      <c r="C438" t="s">
        <v>1596</v>
      </c>
      <c r="D438" t="s">
        <v>1597</v>
      </c>
    </row>
    <row r="439" spans="1:4">
      <c r="A439" s="1060">
        <v>438</v>
      </c>
      <c r="B439" t="s">
        <v>1596</v>
      </c>
      <c r="C439" t="s">
        <v>1609</v>
      </c>
      <c r="D439" t="s">
        <v>1610</v>
      </c>
    </row>
    <row r="440" spans="1:4">
      <c r="A440" s="1060">
        <v>439</v>
      </c>
      <c r="B440" t="s">
        <v>1611</v>
      </c>
      <c r="C440" t="s">
        <v>1613</v>
      </c>
      <c r="D440" t="s">
        <v>1614</v>
      </c>
    </row>
    <row r="441" spans="1:4">
      <c r="A441" s="1060">
        <v>440</v>
      </c>
      <c r="B441" t="s">
        <v>1611</v>
      </c>
      <c r="C441" t="s">
        <v>1033</v>
      </c>
      <c r="D441" t="s">
        <v>1615</v>
      </c>
    </row>
    <row r="442" spans="1:4">
      <c r="A442" s="1060">
        <v>441</v>
      </c>
      <c r="B442" t="s">
        <v>1611</v>
      </c>
      <c r="C442" t="s">
        <v>1616</v>
      </c>
      <c r="D442" t="s">
        <v>1617</v>
      </c>
    </row>
    <row r="443" spans="1:4">
      <c r="A443" s="1060">
        <v>442</v>
      </c>
      <c r="B443" t="s">
        <v>1611</v>
      </c>
      <c r="C443" t="s">
        <v>1060</v>
      </c>
      <c r="D443" t="s">
        <v>1618</v>
      </c>
    </row>
    <row r="444" spans="1:4">
      <c r="A444" s="1060">
        <v>443</v>
      </c>
      <c r="B444" t="s">
        <v>1611</v>
      </c>
      <c r="C444" t="s">
        <v>1619</v>
      </c>
      <c r="D444" t="s">
        <v>1620</v>
      </c>
    </row>
    <row r="445" spans="1:4">
      <c r="A445" s="1060">
        <v>444</v>
      </c>
      <c r="B445" t="s">
        <v>1611</v>
      </c>
      <c r="C445" t="s">
        <v>1621</v>
      </c>
      <c r="D445" t="s">
        <v>1622</v>
      </c>
    </row>
    <row r="446" spans="1:4">
      <c r="A446" s="1060">
        <v>445</v>
      </c>
      <c r="B446" t="s">
        <v>1611</v>
      </c>
      <c r="C446" t="s">
        <v>1623</v>
      </c>
      <c r="D446" t="s">
        <v>1624</v>
      </c>
    </row>
    <row r="447" spans="1:4">
      <c r="A447" s="1060">
        <v>446</v>
      </c>
      <c r="B447" t="s">
        <v>1611</v>
      </c>
      <c r="C447" t="s">
        <v>1625</v>
      </c>
      <c r="D447" t="s">
        <v>1626</v>
      </c>
    </row>
    <row r="448" spans="1:4">
      <c r="A448" s="1060">
        <v>447</v>
      </c>
      <c r="B448" t="s">
        <v>1611</v>
      </c>
      <c r="C448" t="s">
        <v>1627</v>
      </c>
      <c r="D448" t="s">
        <v>1628</v>
      </c>
    </row>
    <row r="449" spans="1:4">
      <c r="A449" s="1060">
        <v>448</v>
      </c>
      <c r="B449" t="s">
        <v>1611</v>
      </c>
      <c r="C449" t="s">
        <v>1629</v>
      </c>
      <c r="D449" t="s">
        <v>1630</v>
      </c>
    </row>
    <row r="450" spans="1:4">
      <c r="A450" s="1060">
        <v>449</v>
      </c>
      <c r="B450" t="s">
        <v>1611</v>
      </c>
      <c r="C450" t="s">
        <v>1631</v>
      </c>
      <c r="D450" t="s">
        <v>1632</v>
      </c>
    </row>
    <row r="451" spans="1:4">
      <c r="A451" s="1060">
        <v>450</v>
      </c>
      <c r="B451" t="s">
        <v>1611</v>
      </c>
      <c r="C451" t="s">
        <v>1611</v>
      </c>
      <c r="D451" t="s">
        <v>1612</v>
      </c>
    </row>
    <row r="452" spans="1:4">
      <c r="A452" s="1060">
        <v>451</v>
      </c>
      <c r="B452" t="s">
        <v>1611</v>
      </c>
      <c r="C452" t="s">
        <v>1633</v>
      </c>
      <c r="D452" t="s">
        <v>1634</v>
      </c>
    </row>
    <row r="453" spans="1:4">
      <c r="A453" s="1060">
        <v>452</v>
      </c>
      <c r="B453" t="s">
        <v>1611</v>
      </c>
      <c r="C453" t="s">
        <v>1635</v>
      </c>
      <c r="D453" t="s">
        <v>1636</v>
      </c>
    </row>
    <row r="454" spans="1:4">
      <c r="A454" s="1060">
        <v>453</v>
      </c>
      <c r="B454" t="s">
        <v>1611</v>
      </c>
      <c r="C454" t="s">
        <v>1637</v>
      </c>
      <c r="D454" t="s">
        <v>1638</v>
      </c>
    </row>
    <row r="455" spans="1:4">
      <c r="A455" s="1060">
        <v>454</v>
      </c>
      <c r="B455" t="s">
        <v>1639</v>
      </c>
      <c r="C455" t="s">
        <v>1641</v>
      </c>
      <c r="D455" t="s">
        <v>1642</v>
      </c>
    </row>
    <row r="456" spans="1:4">
      <c r="A456" s="1060">
        <v>455</v>
      </c>
      <c r="B456" t="s">
        <v>1639</v>
      </c>
      <c r="C456" t="s">
        <v>1643</v>
      </c>
      <c r="D456" t="s">
        <v>1644</v>
      </c>
    </row>
    <row r="457" spans="1:4">
      <c r="A457" s="1060">
        <v>456</v>
      </c>
      <c r="B457" t="s">
        <v>1639</v>
      </c>
      <c r="C457" t="s">
        <v>1645</v>
      </c>
      <c r="D457" t="s">
        <v>1646</v>
      </c>
    </row>
    <row r="458" spans="1:4">
      <c r="A458" s="1060">
        <v>457</v>
      </c>
      <c r="B458" t="s">
        <v>1639</v>
      </c>
      <c r="C458" t="s">
        <v>1647</v>
      </c>
      <c r="D458" t="s">
        <v>1648</v>
      </c>
    </row>
    <row r="459" spans="1:4">
      <c r="A459" s="1060">
        <v>458</v>
      </c>
      <c r="B459" t="s">
        <v>1639</v>
      </c>
      <c r="C459" t="s">
        <v>1074</v>
      </c>
      <c r="D459" t="s">
        <v>1649</v>
      </c>
    </row>
    <row r="460" spans="1:4">
      <c r="A460" s="1060">
        <v>459</v>
      </c>
      <c r="B460" t="s">
        <v>1639</v>
      </c>
      <c r="C460" t="s">
        <v>1650</v>
      </c>
      <c r="D460" t="s">
        <v>1651</v>
      </c>
    </row>
    <row r="461" spans="1:4">
      <c r="A461" s="1060">
        <v>460</v>
      </c>
      <c r="B461" t="s">
        <v>1639</v>
      </c>
      <c r="C461" t="s">
        <v>1652</v>
      </c>
      <c r="D461" t="s">
        <v>1653</v>
      </c>
    </row>
    <row r="462" spans="1:4">
      <c r="A462" s="1060">
        <v>461</v>
      </c>
      <c r="B462" t="s">
        <v>1639</v>
      </c>
      <c r="C462" t="s">
        <v>1654</v>
      </c>
      <c r="D462" t="s">
        <v>1655</v>
      </c>
    </row>
    <row r="463" spans="1:4">
      <c r="A463" s="1060">
        <v>462</v>
      </c>
      <c r="B463" t="s">
        <v>1639</v>
      </c>
      <c r="C463" t="s">
        <v>1656</v>
      </c>
      <c r="D463" t="s">
        <v>1657</v>
      </c>
    </row>
    <row r="464" spans="1:4">
      <c r="A464" s="1060">
        <v>463</v>
      </c>
      <c r="B464" t="s">
        <v>1639</v>
      </c>
      <c r="C464" t="s">
        <v>1639</v>
      </c>
      <c r="D464" t="s">
        <v>1640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2" t="s">
        <v>712</v>
      </c>
      <c r="E5" s="1163"/>
      <c r="F5" s="1163"/>
      <c r="G5" s="1163"/>
      <c r="H5" s="1163"/>
      <c r="I5" s="1163"/>
      <c r="J5" s="1164"/>
      <c r="K5" s="435"/>
      <c r="L5" s="176"/>
      <c r="M5" s="176"/>
      <c r="N5" s="176"/>
      <c r="O5" s="176"/>
      <c r="P5" s="176"/>
      <c r="Q5" s="176"/>
      <c r="R5" s="176"/>
      <c r="S5" s="567"/>
      <c r="T5" s="567"/>
      <c r="U5" s="567"/>
      <c r="V5" s="567"/>
      <c r="W5" s="176"/>
    </row>
    <row r="6" spans="1:24" s="468" customFormat="1" ht="3" customHeight="1">
      <c r="A6" s="311"/>
      <c r="B6" s="311"/>
      <c r="D6" s="1194"/>
      <c r="E6" s="1195"/>
      <c r="F6" s="1195"/>
      <c r="G6" s="1195"/>
      <c r="H6" s="1195"/>
      <c r="I6" s="1195"/>
      <c r="J6" s="1196"/>
      <c r="S6" s="645"/>
      <c r="T6" s="645"/>
      <c r="U6" s="645"/>
      <c r="V6" s="645"/>
    </row>
    <row r="7" spans="1:24" s="468" customFormat="1" ht="5.25" hidden="1" customHeight="1">
      <c r="A7" s="311"/>
      <c r="B7" s="311"/>
      <c r="E7" s="1197"/>
      <c r="F7" s="1197"/>
      <c r="G7" s="1186"/>
      <c r="H7" s="1186"/>
      <c r="I7" s="1186"/>
      <c r="J7" s="1186"/>
      <c r="S7" s="645"/>
      <c r="T7" s="645"/>
      <c r="U7" s="645"/>
      <c r="V7" s="645"/>
    </row>
    <row r="8" spans="1:24" s="468" customFormat="1" ht="5.25" hidden="1" customHeight="1">
      <c r="A8" s="311"/>
      <c r="B8" s="311"/>
      <c r="E8" s="1197"/>
      <c r="F8" s="1197"/>
      <c r="G8" s="1186"/>
      <c r="H8" s="1186"/>
      <c r="I8" s="1186"/>
      <c r="J8" s="1186"/>
      <c r="S8" s="645"/>
      <c r="T8" s="645"/>
      <c r="U8" s="645"/>
      <c r="V8" s="645"/>
    </row>
    <row r="9" spans="1:24" s="468" customFormat="1" ht="5.25" hidden="1" customHeight="1">
      <c r="A9" s="311"/>
      <c r="B9" s="311"/>
      <c r="E9" s="1197"/>
      <c r="F9" s="1197"/>
      <c r="G9" s="1186"/>
      <c r="H9" s="1186"/>
      <c r="I9" s="1186"/>
      <c r="J9" s="1186"/>
      <c r="S9" s="645"/>
      <c r="T9" s="645"/>
      <c r="U9" s="645"/>
      <c r="V9" s="645"/>
    </row>
    <row r="10" spans="1:24" s="645" customFormat="1" ht="5.25" hidden="1">
      <c r="A10" s="311"/>
      <c r="B10" s="311"/>
      <c r="E10" s="1198"/>
      <c r="F10" s="1198"/>
      <c r="G10" s="840"/>
      <c r="H10" s="464"/>
      <c r="I10" s="793"/>
      <c r="J10" s="793"/>
    </row>
    <row r="11" spans="1:24" s="159" customFormat="1" ht="18.75" hidden="1" customHeight="1">
      <c r="A11" s="311"/>
      <c r="B11" s="311"/>
      <c r="D11" s="152"/>
      <c r="E11" s="1199" t="s">
        <v>719</v>
      </c>
      <c r="F11" s="1199"/>
      <c r="G11" s="1122"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99" t="s">
        <v>720</v>
      </c>
      <c r="F12" s="1199"/>
      <c r="G12" s="1122"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93"/>
      <c r="F13" s="1193"/>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87" t="s">
        <v>92</v>
      </c>
      <c r="E17" s="1187" t="s">
        <v>297</v>
      </c>
      <c r="F17" s="1187" t="s">
        <v>80</v>
      </c>
      <c r="G17" s="1187" t="s">
        <v>439</v>
      </c>
      <c r="H17" s="1187" t="s">
        <v>92</v>
      </c>
      <c r="I17" s="1187"/>
      <c r="J17" s="1187" t="s">
        <v>20</v>
      </c>
      <c r="K17" s="1189" t="s">
        <v>479</v>
      </c>
      <c r="L17" s="1189"/>
      <c r="M17" s="1189"/>
      <c r="N17" s="1189"/>
      <c r="O17" s="1189" t="s">
        <v>710</v>
      </c>
      <c r="P17" s="1189"/>
      <c r="Q17" s="1189"/>
      <c r="R17" s="1189"/>
      <c r="S17" s="1189" t="s">
        <v>711</v>
      </c>
      <c r="T17" s="1189"/>
      <c r="U17" s="1189"/>
      <c r="V17" s="1189"/>
      <c r="W17" s="1187" t="s">
        <v>244</v>
      </c>
    </row>
    <row r="18" spans="1:24" ht="30.75" customHeight="1">
      <c r="D18" s="1187"/>
      <c r="E18" s="1187"/>
      <c r="F18" s="1187"/>
      <c r="G18" s="1187"/>
      <c r="H18" s="1187"/>
      <c r="I18" s="1187"/>
      <c r="J18" s="1187"/>
      <c r="K18" s="115" t="s">
        <v>300</v>
      </c>
      <c r="L18" s="1187" t="s">
        <v>92</v>
      </c>
      <c r="M18" s="1187"/>
      <c r="N18" s="115" t="s">
        <v>230</v>
      </c>
      <c r="O18" s="115" t="s">
        <v>300</v>
      </c>
      <c r="P18" s="1187" t="s">
        <v>92</v>
      </c>
      <c r="Q18" s="1187"/>
      <c r="R18" s="115" t="s">
        <v>230</v>
      </c>
      <c r="S18" s="540" t="s">
        <v>300</v>
      </c>
      <c r="T18" s="1187" t="s">
        <v>92</v>
      </c>
      <c r="U18" s="1187"/>
      <c r="V18" s="540" t="s">
        <v>400</v>
      </c>
      <c r="W18" s="1187"/>
    </row>
    <row r="19" spans="1:24" s="404" customFormat="1" ht="12" customHeight="1">
      <c r="A19" s="403"/>
      <c r="B19" s="403"/>
      <c r="D19" s="42" t="s">
        <v>93</v>
      </c>
      <c r="E19" s="42" t="s">
        <v>49</v>
      </c>
      <c r="F19" s="42" t="s">
        <v>50</v>
      </c>
      <c r="G19" s="42" t="s">
        <v>51</v>
      </c>
      <c r="H19" s="1188" t="s">
        <v>68</v>
      </c>
      <c r="I19" s="1188"/>
      <c r="J19" s="42" t="s">
        <v>69</v>
      </c>
      <c r="K19" s="42" t="s">
        <v>183</v>
      </c>
      <c r="L19" s="1188" t="s">
        <v>184</v>
      </c>
      <c r="M19" s="1188"/>
      <c r="N19" s="42" t="s">
        <v>208</v>
      </c>
      <c r="O19" s="42" t="s">
        <v>209</v>
      </c>
      <c r="P19" s="1188" t="s">
        <v>210</v>
      </c>
      <c r="Q19" s="1188"/>
      <c r="R19" s="42" t="s">
        <v>211</v>
      </c>
      <c r="S19" s="525" t="s">
        <v>210</v>
      </c>
      <c r="T19" s="1188" t="s">
        <v>211</v>
      </c>
      <c r="U19" s="1188"/>
      <c r="V19" s="525" t="s">
        <v>212</v>
      </c>
      <c r="W19" s="42" t="s">
        <v>213</v>
      </c>
    </row>
    <row r="20" spans="1:24" ht="14.25" hidden="1" customHeight="1">
      <c r="C20" s="309"/>
      <c r="D20" s="348">
        <v>0</v>
      </c>
      <c r="E20" s="399"/>
      <c r="F20" s="399"/>
      <c r="G20" s="121"/>
      <c r="H20" s="400"/>
      <c r="I20" s="400"/>
      <c r="J20" s="221"/>
      <c r="K20" s="121"/>
      <c r="L20" s="221"/>
      <c r="M20" s="221"/>
      <c r="N20" s="401"/>
      <c r="O20" s="121"/>
      <c r="P20" s="221"/>
      <c r="Q20" s="221"/>
      <c r="R20" s="402"/>
      <c r="S20" s="542"/>
      <c r="T20" s="592"/>
      <c r="U20" s="592"/>
      <c r="V20" s="629"/>
      <c r="W20" s="121"/>
      <c r="X20" s="175"/>
    </row>
    <row r="21" spans="1:24" s="1102" customFormat="1" ht="17.100000000000001" customHeight="1">
      <c r="A21" s="748">
        <v>6</v>
      </c>
      <c r="C21" s="309"/>
      <c r="D21" s="1174">
        <v>1</v>
      </c>
      <c r="E21" s="1175" t="s">
        <v>615</v>
      </c>
      <c r="F21" s="1179" t="s">
        <v>1664</v>
      </c>
      <c r="G21" s="1182" t="s">
        <v>85</v>
      </c>
      <c r="H21" s="1174"/>
      <c r="I21" s="1174">
        <v>1</v>
      </c>
      <c r="J21" s="1190" t="s">
        <v>2315</v>
      </c>
      <c r="K21" s="1170" t="s">
        <v>85</v>
      </c>
      <c r="L21" s="1168"/>
      <c r="M21" s="1168" t="s">
        <v>93</v>
      </c>
      <c r="N21" s="1173"/>
      <c r="O21" s="1170" t="s">
        <v>85</v>
      </c>
      <c r="P21" s="1168"/>
      <c r="Q21" s="1168" t="s">
        <v>93</v>
      </c>
      <c r="R21" s="1169"/>
      <c r="S21" s="1170" t="s">
        <v>85</v>
      </c>
      <c r="T21" s="1087"/>
      <c r="U21" s="1087" t="s">
        <v>93</v>
      </c>
      <c r="V21" s="1123"/>
      <c r="W21" s="307"/>
    </row>
    <row r="22" spans="1:24" s="1102" customFormat="1" ht="17.100000000000001" customHeight="1">
      <c r="A22" s="748"/>
      <c r="C22" s="747"/>
      <c r="D22" s="1174"/>
      <c r="E22" s="1176"/>
      <c r="F22" s="1180"/>
      <c r="G22" s="1182"/>
      <c r="H22" s="1174"/>
      <c r="I22" s="1174"/>
      <c r="J22" s="1191"/>
      <c r="K22" s="1170"/>
      <c r="L22" s="1168"/>
      <c r="M22" s="1168"/>
      <c r="N22" s="1173"/>
      <c r="O22" s="1170"/>
      <c r="P22" s="1168"/>
      <c r="Q22" s="1168"/>
      <c r="R22" s="1169"/>
      <c r="S22" s="1170"/>
      <c r="T22" s="1089"/>
      <c r="U22" s="744"/>
      <c r="V22" s="745"/>
      <c r="W22" s="746"/>
    </row>
    <row r="23" spans="1:24" s="1102" customFormat="1" ht="17.100000000000001" customHeight="1">
      <c r="A23" s="748"/>
      <c r="C23" s="747"/>
      <c r="D23" s="1172"/>
      <c r="E23" s="1177"/>
      <c r="F23" s="1180"/>
      <c r="G23" s="1171"/>
      <c r="H23" s="1172"/>
      <c r="I23" s="1172"/>
      <c r="J23" s="1191"/>
      <c r="K23" s="1171"/>
      <c r="L23" s="1172"/>
      <c r="M23" s="1172"/>
      <c r="N23" s="1169"/>
      <c r="O23" s="1171"/>
      <c r="P23" s="1111"/>
      <c r="Q23" s="744"/>
      <c r="R23" s="745"/>
      <c r="S23" s="741"/>
      <c r="T23" s="741"/>
      <c r="U23" s="741"/>
      <c r="V23" s="741"/>
      <c r="W23" s="746"/>
    </row>
    <row r="24" spans="1:24" s="1102" customFormat="1" ht="17.100000000000001" customHeight="1">
      <c r="A24" s="748"/>
      <c r="C24" s="747"/>
      <c r="D24" s="1172"/>
      <c r="E24" s="1177"/>
      <c r="F24" s="1180"/>
      <c r="G24" s="1171"/>
      <c r="H24" s="1172"/>
      <c r="I24" s="1172"/>
      <c r="J24" s="1192"/>
      <c r="K24" s="1171"/>
      <c r="L24" s="744"/>
      <c r="M24" s="745"/>
      <c r="N24" s="745"/>
      <c r="O24" s="745"/>
      <c r="P24" s="745"/>
      <c r="Q24" s="745"/>
      <c r="R24" s="745"/>
      <c r="S24" s="741"/>
      <c r="T24" s="741"/>
      <c r="U24" s="741"/>
      <c r="V24" s="741"/>
      <c r="W24" s="746"/>
    </row>
    <row r="25" spans="1:24" s="1102" customFormat="1" ht="15" customHeight="1">
      <c r="A25" s="748"/>
      <c r="C25" s="747"/>
      <c r="D25" s="1172"/>
      <c r="E25" s="1178"/>
      <c r="F25" s="1181"/>
      <c r="G25" s="1171"/>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83" t="s">
        <v>736</v>
      </c>
      <c r="F32" s="1183"/>
      <c r="G32" s="1183"/>
      <c r="H32" s="1183"/>
      <c r="I32" s="1183"/>
      <c r="J32" s="1183"/>
      <c r="K32" s="1183"/>
      <c r="L32" s="1183"/>
      <c r="M32" s="1183"/>
      <c r="N32" s="1183"/>
      <c r="O32" s="1183"/>
      <c r="P32" s="1183"/>
      <c r="Q32" s="1183"/>
      <c r="R32" s="1183"/>
      <c r="S32" s="1183"/>
      <c r="T32" s="1183"/>
      <c r="U32" s="1183"/>
      <c r="V32" s="1183"/>
      <c r="W32" s="1183"/>
    </row>
    <row r="33" spans="5:23" ht="36.950000000000003" customHeight="1">
      <c r="E33" s="1184" t="s">
        <v>738</v>
      </c>
      <c r="F33" s="1185"/>
      <c r="G33" s="1185"/>
      <c r="H33" s="1185"/>
      <c r="I33" s="1185"/>
      <c r="J33" s="1185"/>
      <c r="K33" s="1185"/>
      <c r="L33" s="1185"/>
      <c r="M33" s="1185"/>
      <c r="N33" s="1185"/>
      <c r="O33" s="1185"/>
      <c r="P33" s="1185"/>
      <c r="Q33" s="1185"/>
      <c r="R33" s="1185"/>
      <c r="S33" s="1185"/>
      <c r="T33" s="1185"/>
      <c r="U33" s="1185"/>
      <c r="V33" s="1185"/>
      <c r="W33" s="1185"/>
    </row>
    <row r="34" spans="5:23" ht="17.100000000000001" customHeight="1">
      <c r="E34" s="1184" t="s">
        <v>739</v>
      </c>
      <c r="F34" s="1185"/>
      <c r="G34" s="1185"/>
      <c r="H34" s="1185"/>
      <c r="I34" s="1185"/>
      <c r="J34" s="1185"/>
      <c r="K34" s="1185"/>
      <c r="L34" s="1185"/>
      <c r="M34" s="1185"/>
      <c r="N34" s="1185"/>
      <c r="O34" s="1185"/>
      <c r="P34" s="1185"/>
      <c r="Q34" s="1185"/>
      <c r="R34" s="1185"/>
      <c r="S34" s="1185"/>
      <c r="T34" s="1185"/>
      <c r="U34" s="1185"/>
      <c r="V34" s="1185"/>
      <c r="W34" s="1185"/>
    </row>
    <row r="35" spans="5:23" ht="27" customHeight="1">
      <c r="E35" s="1184" t="s">
        <v>740</v>
      </c>
      <c r="F35" s="1185"/>
      <c r="G35" s="1185"/>
      <c r="H35" s="1185"/>
      <c r="I35" s="1185"/>
      <c r="J35" s="1185"/>
      <c r="K35" s="1185"/>
      <c r="L35" s="1185"/>
      <c r="M35" s="1185"/>
      <c r="N35" s="1185"/>
      <c r="O35" s="1185"/>
      <c r="P35" s="1185"/>
      <c r="Q35" s="1185"/>
      <c r="R35" s="1185"/>
      <c r="S35" s="1185"/>
      <c r="T35" s="1185"/>
      <c r="U35" s="1185"/>
      <c r="V35" s="1185"/>
      <c r="W35" s="1185"/>
    </row>
    <row r="36" spans="5:23" ht="17.100000000000001" customHeight="1">
      <c r="E36" s="1184" t="s">
        <v>741</v>
      </c>
      <c r="F36" s="1185"/>
      <c r="G36" s="1185"/>
      <c r="H36" s="1185"/>
      <c r="I36" s="1185"/>
      <c r="J36" s="1185"/>
      <c r="K36" s="1185"/>
      <c r="L36" s="1185"/>
      <c r="M36" s="1185"/>
      <c r="N36" s="1185"/>
      <c r="O36" s="1185"/>
      <c r="P36" s="1185"/>
      <c r="Q36" s="1185"/>
      <c r="R36" s="1185"/>
      <c r="S36" s="1185"/>
      <c r="T36" s="1185"/>
      <c r="U36" s="1185"/>
      <c r="V36" s="1185"/>
      <c r="W36" s="1185"/>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83" t="s">
        <v>737</v>
      </c>
      <c r="F38" s="1183"/>
      <c r="G38" s="1183"/>
      <c r="H38" s="1183"/>
      <c r="I38" s="1183"/>
      <c r="J38" s="1183"/>
      <c r="K38" s="1183"/>
      <c r="L38" s="1183"/>
      <c r="M38" s="1183"/>
      <c r="N38" s="1183"/>
      <c r="O38" s="1183"/>
      <c r="P38" s="1183"/>
      <c r="Q38" s="1183"/>
      <c r="R38" s="1183"/>
      <c r="S38" s="1183"/>
      <c r="T38" s="1183"/>
      <c r="U38" s="1183"/>
      <c r="V38" s="1183"/>
      <c r="W38" s="1183"/>
    </row>
    <row r="39" spans="5:23" ht="17.100000000000001" customHeight="1">
      <c r="E39" s="1184" t="s">
        <v>742</v>
      </c>
      <c r="F39" s="1185"/>
      <c r="G39" s="1185"/>
      <c r="H39" s="1185"/>
      <c r="I39" s="1185"/>
      <c r="J39" s="1185"/>
      <c r="K39" s="1185"/>
      <c r="L39" s="1185"/>
      <c r="M39" s="1185"/>
      <c r="N39" s="1185"/>
      <c r="O39" s="1185"/>
      <c r="P39" s="1185"/>
      <c r="Q39" s="1185"/>
      <c r="R39" s="1185"/>
      <c r="S39" s="1185"/>
      <c r="T39" s="1185"/>
      <c r="U39" s="1185"/>
      <c r="V39" s="1185"/>
      <c r="W39" s="1185"/>
    </row>
    <row r="40" spans="5:23" ht="17.100000000000001" customHeight="1">
      <c r="E40" s="1184" t="s">
        <v>743</v>
      </c>
      <c r="F40" s="1185"/>
      <c r="G40" s="1185"/>
      <c r="H40" s="1185"/>
      <c r="I40" s="1185"/>
      <c r="J40" s="1185"/>
      <c r="K40" s="1185"/>
      <c r="L40" s="1185"/>
      <c r="M40" s="1185"/>
      <c r="N40" s="1185"/>
      <c r="O40" s="1185"/>
      <c r="P40" s="1185"/>
      <c r="Q40" s="1185"/>
      <c r="R40" s="1185"/>
      <c r="S40" s="1185"/>
      <c r="T40" s="1185"/>
      <c r="U40" s="1185"/>
      <c r="V40" s="1185"/>
      <c r="W40" s="1185"/>
    </row>
  </sheetData>
  <sheetProtection password="FA9C" sheet="1" objects="1" scenarios="1" formatColumns="0" formatRows="0"/>
  <dataConsolidate/>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1" t="s">
        <v>491</v>
      </c>
      <c r="G2" s="1202"/>
      <c r="H2" s="1203"/>
      <c r="I2" s="640"/>
    </row>
    <row r="3" spans="1:14" ht="3" customHeight="1"/>
    <row r="4" spans="1:14" s="570" customFormat="1" ht="11.25">
      <c r="A4" s="590"/>
      <c r="B4" s="590"/>
      <c r="C4" s="590"/>
      <c r="D4" s="590"/>
      <c r="F4" s="1153" t="s">
        <v>454</v>
      </c>
      <c r="G4" s="1153"/>
      <c r="H4" s="1153"/>
      <c r="I4" s="1204" t="s">
        <v>455</v>
      </c>
      <c r="J4" s="590"/>
      <c r="K4" s="590"/>
      <c r="L4" s="590"/>
      <c r="M4" s="590"/>
      <c r="N4" s="590"/>
    </row>
    <row r="5" spans="1:14" s="570" customFormat="1" ht="11.25" customHeight="1">
      <c r="A5" s="590"/>
      <c r="B5" s="590"/>
      <c r="C5" s="590"/>
      <c r="D5" s="590"/>
      <c r="F5" s="606" t="s">
        <v>92</v>
      </c>
      <c r="G5" s="618" t="s">
        <v>457</v>
      </c>
      <c r="H5" s="605" t="s">
        <v>442</v>
      </c>
      <c r="I5" s="1204"/>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24.12.2020</v>
      </c>
      <c r="I7" s="581" t="s">
        <v>493</v>
      </c>
      <c r="J7" s="615"/>
      <c r="K7" s="590"/>
      <c r="L7" s="590"/>
      <c r="M7" s="590"/>
      <c r="N7" s="590"/>
    </row>
    <row r="8" spans="1:14" s="570" customFormat="1" ht="45">
      <c r="A8" s="1205">
        <v>1</v>
      </c>
      <c r="B8" s="590"/>
      <c r="C8" s="590"/>
      <c r="D8" s="590"/>
      <c r="F8" s="616" t="str">
        <f>"2." &amp;mergeValue(A8)</f>
        <v>2.1</v>
      </c>
      <c r="G8" s="632" t="s">
        <v>494</v>
      </c>
      <c r="H8" s="604"/>
      <c r="I8" s="581" t="s">
        <v>590</v>
      </c>
      <c r="J8" s="615"/>
      <c r="K8" s="590"/>
      <c r="L8" s="590"/>
      <c r="M8" s="590"/>
      <c r="N8" s="590"/>
    </row>
    <row r="9" spans="1:14" s="570" customFormat="1" ht="22.5">
      <c r="A9" s="1205"/>
      <c r="B9" s="590"/>
      <c r="C9" s="590"/>
      <c r="D9" s="590"/>
      <c r="F9" s="616" t="str">
        <f>"3." &amp;mergeValue(A9)</f>
        <v>3.1</v>
      </c>
      <c r="G9" s="632" t="s">
        <v>495</v>
      </c>
      <c r="H9" s="604"/>
      <c r="I9" s="581" t="s">
        <v>588</v>
      </c>
      <c r="J9" s="615"/>
      <c r="K9" s="590"/>
      <c r="L9" s="590"/>
      <c r="M9" s="590"/>
      <c r="N9" s="590"/>
    </row>
    <row r="10" spans="1:14" s="570" customFormat="1" ht="22.5">
      <c r="A10" s="1205"/>
      <c r="B10" s="590"/>
      <c r="C10" s="590"/>
      <c r="D10" s="590"/>
      <c r="F10" s="616" t="str">
        <f>"4."&amp;mergeValue(A10)</f>
        <v>4.1</v>
      </c>
      <c r="G10" s="632" t="s">
        <v>496</v>
      </c>
      <c r="H10" s="605" t="s">
        <v>458</v>
      </c>
      <c r="I10" s="581"/>
      <c r="J10" s="615"/>
      <c r="K10" s="590"/>
      <c r="L10" s="590"/>
      <c r="M10" s="590"/>
      <c r="N10" s="590"/>
    </row>
    <row r="11" spans="1:14" s="570" customFormat="1" ht="18.75">
      <c r="A11" s="1205"/>
      <c r="B11" s="1205">
        <v>1</v>
      </c>
      <c r="C11" s="623"/>
      <c r="D11" s="623"/>
      <c r="F11" s="616" t="str">
        <f>"4."&amp;mergeValue(A11) &amp;"."&amp;mergeValue(B11)</f>
        <v>4.1.1</v>
      </c>
      <c r="G11" s="611" t="s">
        <v>592</v>
      </c>
      <c r="H11" s="604" t="str">
        <f>IF(region_name="","",region_name)</f>
        <v>Ростовская область</v>
      </c>
      <c r="I11" s="581" t="s">
        <v>499</v>
      </c>
      <c r="J11" s="615"/>
      <c r="K11" s="590"/>
      <c r="L11" s="590"/>
      <c r="M11" s="590"/>
      <c r="N11" s="590"/>
    </row>
    <row r="12" spans="1:14" s="570" customFormat="1" ht="22.5">
      <c r="A12" s="1205"/>
      <c r="B12" s="1205"/>
      <c r="C12" s="1205">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05"/>
      <c r="B13" s="1205"/>
      <c r="C13" s="1205"/>
      <c r="D13" s="623">
        <v>1</v>
      </c>
      <c r="F13" s="616" t="str">
        <f>"4."&amp;mergeValue(A13) &amp;"."&amp;mergeValue(B13)&amp;"."&amp;mergeValue(C13)&amp;"."&amp;mergeValue(D13)</f>
        <v>4.1.1.1.1</v>
      </c>
      <c r="G13" s="633" t="s">
        <v>498</v>
      </c>
      <c r="H13" s="604"/>
      <c r="I13" s="1206" t="s">
        <v>591</v>
      </c>
      <c r="J13" s="615"/>
      <c r="K13" s="590"/>
      <c r="L13" s="590"/>
      <c r="M13" s="590"/>
      <c r="N13" s="590"/>
    </row>
    <row r="14" spans="1:14" s="570" customFormat="1" ht="18.75">
      <c r="A14" s="1205"/>
      <c r="B14" s="1205"/>
      <c r="C14" s="1205"/>
      <c r="D14" s="623"/>
      <c r="F14" s="619"/>
      <c r="G14" s="550" t="s">
        <v>4</v>
      </c>
      <c r="H14" s="624"/>
      <c r="I14" s="1206"/>
      <c r="J14" s="615"/>
      <c r="K14" s="590"/>
      <c r="L14" s="590"/>
      <c r="M14" s="590"/>
      <c r="N14" s="590"/>
    </row>
    <row r="15" spans="1:14" s="570" customFormat="1" ht="18.75">
      <c r="A15" s="1205"/>
      <c r="B15" s="1205"/>
      <c r="C15" s="623"/>
      <c r="D15" s="623"/>
      <c r="F15" s="634"/>
      <c r="G15" s="577" t="s">
        <v>403</v>
      </c>
      <c r="H15" s="635"/>
      <c r="I15" s="636"/>
      <c r="J15" s="615"/>
      <c r="K15" s="590"/>
      <c r="L15" s="590"/>
      <c r="M15" s="590"/>
      <c r="N15" s="590"/>
    </row>
    <row r="16" spans="1:14" s="570" customFormat="1" ht="18.75">
      <c r="A16" s="1205"/>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00" t="s">
        <v>593</v>
      </c>
      <c r="H19" s="1200"/>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33" t="s">
        <v>631</v>
      </c>
      <c r="M5" s="1233"/>
      <c r="N5" s="1233"/>
      <c r="O5" s="1233"/>
      <c r="P5" s="1233"/>
      <c r="Q5" s="1233"/>
      <c r="R5" s="1233"/>
      <c r="S5" s="1233"/>
      <c r="T5" s="1233"/>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10" t="str">
        <f>IF(NameOrPr_ch="",IF(NameOrPr="","",NameOrPr),NameOrPr_ch)</f>
        <v>Региональная служба по тарифам Ростовской области</v>
      </c>
      <c r="P7" s="1210"/>
      <c r="Q7" s="1210"/>
      <c r="R7" s="1210"/>
      <c r="S7" s="1210"/>
      <c r="T7" s="1210"/>
      <c r="U7" s="582"/>
      <c r="V7" s="582"/>
      <c r="W7" s="519"/>
      <c r="X7" s="590"/>
      <c r="Y7" s="590"/>
      <c r="Z7" s="590"/>
      <c r="AA7" s="590"/>
      <c r="AB7" s="590"/>
    </row>
    <row r="8" spans="1:28" s="570" customFormat="1" ht="18.75">
      <c r="A8" s="590"/>
      <c r="B8" s="590"/>
      <c r="C8" s="590"/>
      <c r="D8" s="590"/>
      <c r="E8" s="590"/>
      <c r="F8" s="590"/>
      <c r="G8" s="590"/>
      <c r="H8" s="590"/>
      <c r="L8" s="499"/>
      <c r="M8" s="617" t="s">
        <v>596</v>
      </c>
      <c r="N8" s="666"/>
      <c r="O8" s="1210" t="str">
        <f>IF(datePr_ch="",IF(datePr="","",datePr),datePr_ch)</f>
        <v>25.11.2020</v>
      </c>
      <c r="P8" s="1210"/>
      <c r="Q8" s="1210"/>
      <c r="R8" s="1210"/>
      <c r="S8" s="1210"/>
      <c r="T8" s="1210"/>
      <c r="U8" s="582"/>
      <c r="V8" s="582"/>
      <c r="W8" s="519"/>
      <c r="X8" s="590"/>
      <c r="Y8" s="590"/>
      <c r="Z8" s="590"/>
      <c r="AA8" s="590"/>
      <c r="AB8" s="590"/>
    </row>
    <row r="9" spans="1:28" s="570" customFormat="1" ht="18.75">
      <c r="A9" s="590"/>
      <c r="B9" s="590"/>
      <c r="C9" s="590"/>
      <c r="D9" s="590"/>
      <c r="E9" s="590"/>
      <c r="F9" s="590"/>
      <c r="G9" s="590"/>
      <c r="H9" s="590"/>
      <c r="L9" s="552"/>
      <c r="M9" s="617" t="s">
        <v>595</v>
      </c>
      <c r="N9" s="666"/>
      <c r="O9" s="1210" t="str">
        <f>IF(numberPr_ch="",IF(numberPr="","",numberPr),numberPr_ch)</f>
        <v>47/40</v>
      </c>
      <c r="P9" s="1210"/>
      <c r="Q9" s="1210"/>
      <c r="R9" s="1210"/>
      <c r="S9" s="1210"/>
      <c r="T9" s="1210"/>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10" t="str">
        <f>IF(IstPub_ch="",IF(IstPub="","",IstPub),IstPub_ch)</f>
        <v>www.rst.donland.ru</v>
      </c>
      <c r="P10" s="1210"/>
      <c r="Q10" s="1210"/>
      <c r="R10" s="1210"/>
      <c r="S10" s="1210"/>
      <c r="T10" s="1210"/>
      <c r="U10" s="582"/>
      <c r="V10" s="582"/>
      <c r="W10" s="519"/>
      <c r="X10" s="590"/>
      <c r="Y10" s="590"/>
      <c r="Z10" s="590"/>
      <c r="AA10" s="590"/>
      <c r="AB10" s="590"/>
    </row>
    <row r="11" spans="1:28" s="570" customFormat="1" ht="11.25" hidden="1">
      <c r="A11" s="590"/>
      <c r="B11" s="590"/>
      <c r="C11" s="590"/>
      <c r="D11" s="590"/>
      <c r="E11" s="590"/>
      <c r="F11" s="590"/>
      <c r="G11" s="590"/>
      <c r="H11" s="590"/>
      <c r="L11" s="1234"/>
      <c r="M11" s="1234"/>
      <c r="N11" s="566"/>
      <c r="O11" s="582"/>
      <c r="P11" s="582"/>
      <c r="Q11" s="582"/>
      <c r="R11" s="582"/>
      <c r="S11" s="582"/>
      <c r="T11" s="582"/>
      <c r="U11" s="588" t="s">
        <v>373</v>
      </c>
      <c r="X11" s="590"/>
      <c r="Y11" s="590"/>
      <c r="Z11" s="590"/>
      <c r="AA11" s="590"/>
      <c r="AB11" s="590"/>
    </row>
    <row r="12" spans="1:28">
      <c r="J12" s="529"/>
      <c r="K12" s="529"/>
      <c r="L12" s="524"/>
      <c r="M12" s="524"/>
      <c r="N12" s="502"/>
      <c r="O12" s="1211"/>
      <c r="P12" s="1211"/>
      <c r="Q12" s="1211"/>
      <c r="R12" s="1211"/>
      <c r="S12" s="1211"/>
      <c r="T12" s="1211"/>
      <c r="U12" s="1211"/>
    </row>
    <row r="13" spans="1:28">
      <c r="J13" s="529"/>
      <c r="K13" s="529"/>
      <c r="L13" s="1153" t="s">
        <v>454</v>
      </c>
      <c r="M13" s="1153"/>
      <c r="N13" s="1153"/>
      <c r="O13" s="1153"/>
      <c r="P13" s="1153"/>
      <c r="Q13" s="1153"/>
      <c r="R13" s="1153"/>
      <c r="S13" s="1153"/>
      <c r="T13" s="1153"/>
      <c r="U13" s="1153"/>
      <c r="V13" s="1153"/>
      <c r="W13" s="1153" t="s">
        <v>455</v>
      </c>
    </row>
    <row r="14" spans="1:28" ht="14.25" customHeight="1">
      <c r="J14" s="529"/>
      <c r="K14" s="529"/>
      <c r="L14" s="1217" t="s">
        <v>92</v>
      </c>
      <c r="M14" s="1217" t="s">
        <v>639</v>
      </c>
      <c r="N14" s="661"/>
      <c r="O14" s="1218" t="s">
        <v>641</v>
      </c>
      <c r="P14" s="1219"/>
      <c r="Q14" s="1219"/>
      <c r="R14" s="1219"/>
      <c r="S14" s="1219"/>
      <c r="T14" s="1220"/>
      <c r="U14" s="1228" t="s">
        <v>341</v>
      </c>
      <c r="V14" s="1214" t="s">
        <v>275</v>
      </c>
      <c r="W14" s="1153"/>
    </row>
    <row r="15" spans="1:28" ht="14.25" customHeight="1">
      <c r="J15" s="529"/>
      <c r="K15" s="529"/>
      <c r="L15" s="1217"/>
      <c r="M15" s="1217"/>
      <c r="N15" s="662"/>
      <c r="O15" s="1223" t="s">
        <v>605</v>
      </c>
      <c r="P15" s="1221" t="s">
        <v>271</v>
      </c>
      <c r="Q15" s="1222"/>
      <c r="R15" s="1225" t="s">
        <v>654</v>
      </c>
      <c r="S15" s="1226"/>
      <c r="T15" s="1227"/>
      <c r="U15" s="1229"/>
      <c r="V15" s="1215"/>
      <c r="W15" s="1153"/>
    </row>
    <row r="16" spans="1:28" ht="33.75" customHeight="1">
      <c r="J16" s="529"/>
      <c r="K16" s="529"/>
      <c r="L16" s="1217"/>
      <c r="M16" s="1217"/>
      <c r="N16" s="663"/>
      <c r="O16" s="1224"/>
      <c r="P16" s="535" t="s">
        <v>606</v>
      </c>
      <c r="Q16" s="535" t="s">
        <v>6</v>
      </c>
      <c r="R16" s="536" t="s">
        <v>274</v>
      </c>
      <c r="S16" s="1212" t="s">
        <v>273</v>
      </c>
      <c r="T16" s="1213"/>
      <c r="U16" s="1230"/>
      <c r="V16" s="1216"/>
      <c r="W16" s="1153"/>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35">
        <f ca="1">OFFSET(S17,0,-1)+1</f>
        <v>7</v>
      </c>
      <c r="T17" s="1235"/>
      <c r="U17" s="648">
        <f ca="1">OFFSET(U17,0,-2)+1</f>
        <v>8</v>
      </c>
      <c r="V17" s="649">
        <f ca="1">OFFSET(V17,0,-1)</f>
        <v>8</v>
      </c>
      <c r="W17" s="648">
        <f ca="1">OFFSET(W17,0,-1)+1</f>
        <v>9</v>
      </c>
    </row>
    <row r="18" spans="1:28" ht="22.5">
      <c r="A18" s="1236">
        <v>1</v>
      </c>
      <c r="B18" s="847"/>
      <c r="C18" s="847"/>
      <c r="D18" s="847"/>
      <c r="E18" s="848"/>
      <c r="F18" s="849"/>
      <c r="G18" s="849"/>
      <c r="H18" s="849"/>
      <c r="I18" s="850"/>
      <c r="J18" s="845"/>
      <c r="K18" s="852"/>
      <c r="L18" s="593">
        <f>mergeValue(A18)</f>
        <v>1</v>
      </c>
      <c r="M18" s="641" t="s">
        <v>20</v>
      </c>
      <c r="N18" s="646"/>
      <c r="O18" s="1237"/>
      <c r="P18" s="1237"/>
      <c r="Q18" s="1237"/>
      <c r="R18" s="1237"/>
      <c r="S18" s="1237"/>
      <c r="T18" s="1237"/>
      <c r="U18" s="1237"/>
      <c r="V18" s="1237"/>
      <c r="W18" s="630" t="s">
        <v>476</v>
      </c>
      <c r="Y18" s="589"/>
      <c r="Z18" s="589" t="str">
        <f t="shared" ref="Z18:Z31" si="0">IF(M18="","",M18 )</f>
        <v>Наименование тарифа</v>
      </c>
      <c r="AA18" s="589"/>
      <c r="AB18" s="589"/>
    </row>
    <row r="19" spans="1:28" ht="22.5">
      <c r="A19" s="1236"/>
      <c r="B19" s="1236">
        <v>1</v>
      </c>
      <c r="C19" s="847"/>
      <c r="D19" s="847"/>
      <c r="E19" s="849"/>
      <c r="F19" s="849"/>
      <c r="G19" s="849"/>
      <c r="H19" s="849"/>
      <c r="I19" s="844"/>
      <c r="J19" s="843"/>
      <c r="K19" s="846"/>
      <c r="L19" s="593" t="str">
        <f>mergeValue(A19) &amp;"."&amp; mergeValue(B19)</f>
        <v>1.1</v>
      </c>
      <c r="M19" s="546" t="s">
        <v>16</v>
      </c>
      <c r="N19" s="646"/>
      <c r="O19" s="1237"/>
      <c r="P19" s="1237"/>
      <c r="Q19" s="1237"/>
      <c r="R19" s="1237"/>
      <c r="S19" s="1237"/>
      <c r="T19" s="1237"/>
      <c r="U19" s="1237"/>
      <c r="V19" s="1237"/>
      <c r="W19" s="630" t="s">
        <v>477</v>
      </c>
      <c r="Y19" s="589"/>
      <c r="Z19" s="589" t="str">
        <f t="shared" si="0"/>
        <v>Территория действия тарифа</v>
      </c>
      <c r="AA19" s="589"/>
      <c r="AB19" s="589"/>
    </row>
    <row r="20" spans="1:28" ht="22.5">
      <c r="A20" s="1236"/>
      <c r="B20" s="1236"/>
      <c r="C20" s="1236">
        <v>1</v>
      </c>
      <c r="D20" s="847"/>
      <c r="E20" s="849"/>
      <c r="F20" s="849"/>
      <c r="G20" s="849"/>
      <c r="H20" s="849"/>
      <c r="I20" s="851"/>
      <c r="J20" s="843"/>
      <c r="K20" s="846"/>
      <c r="L20" s="593" t="str">
        <f>mergeValue(A20) &amp;"."&amp; mergeValue(B20)&amp;"."&amp; mergeValue(C20)</f>
        <v>1.1.1</v>
      </c>
      <c r="M20" s="547" t="s">
        <v>7</v>
      </c>
      <c r="N20" s="646"/>
      <c r="O20" s="1237"/>
      <c r="P20" s="1237"/>
      <c r="Q20" s="1237"/>
      <c r="R20" s="1237"/>
      <c r="S20" s="1237"/>
      <c r="T20" s="1237"/>
      <c r="U20" s="1237"/>
      <c r="V20" s="1237"/>
      <c r="W20" s="630" t="s">
        <v>633</v>
      </c>
      <c r="Y20" s="589"/>
      <c r="Z20" s="589" t="str">
        <f t="shared" si="0"/>
        <v xml:space="preserve">Наименование системы теплоснабжения </v>
      </c>
      <c r="AA20" s="589"/>
      <c r="AB20" s="589"/>
    </row>
    <row r="21" spans="1:28" ht="22.5">
      <c r="A21" s="1236"/>
      <c r="B21" s="1236"/>
      <c r="C21" s="1236"/>
      <c r="D21" s="1236">
        <v>1</v>
      </c>
      <c r="E21" s="849"/>
      <c r="F21" s="849"/>
      <c r="G21" s="849"/>
      <c r="H21" s="849"/>
      <c r="I21" s="851"/>
      <c r="J21" s="843"/>
      <c r="K21" s="846"/>
      <c r="L21" s="593" t="str">
        <f>mergeValue(A21) &amp;"."&amp; mergeValue(B21)&amp;"."&amp; mergeValue(C21)&amp;"."&amp; mergeValue(D21)</f>
        <v>1.1.1.1</v>
      </c>
      <c r="M21" s="548" t="s">
        <v>22</v>
      </c>
      <c r="N21" s="646"/>
      <c r="O21" s="1237"/>
      <c r="P21" s="1237"/>
      <c r="Q21" s="1237"/>
      <c r="R21" s="1237"/>
      <c r="S21" s="1237"/>
      <c r="T21" s="1237"/>
      <c r="U21" s="1237"/>
      <c r="V21" s="1237"/>
      <c r="W21" s="630" t="s">
        <v>634</v>
      </c>
      <c r="Y21" s="589"/>
      <c r="Z21" s="589" t="str">
        <f t="shared" si="0"/>
        <v xml:space="preserve">Источник тепловой энергии  </v>
      </c>
      <c r="AA21" s="589"/>
      <c r="AB21" s="589"/>
    </row>
    <row r="22" spans="1:28" ht="101.25">
      <c r="A22" s="1236"/>
      <c r="B22" s="1236"/>
      <c r="C22" s="1236"/>
      <c r="D22" s="1236"/>
      <c r="E22" s="1236">
        <v>1</v>
      </c>
      <c r="F22" s="849"/>
      <c r="G22" s="849"/>
      <c r="H22" s="847">
        <v>1</v>
      </c>
      <c r="I22" s="1236">
        <v>1</v>
      </c>
      <c r="J22" s="849"/>
      <c r="K22" s="854"/>
      <c r="L22" s="593" t="str">
        <f>mergeValue(A22) &amp;"."&amp; mergeValue(B22)&amp;"."&amp; mergeValue(C22)&amp;"."&amp; mergeValue(D22)&amp;"."&amp; mergeValue(E22)</f>
        <v>1.1.1.1.1</v>
      </c>
      <c r="M22" s="554" t="s">
        <v>9</v>
      </c>
      <c r="N22" s="646"/>
      <c r="O22" s="1238"/>
      <c r="P22" s="1238"/>
      <c r="Q22" s="1238"/>
      <c r="R22" s="1238"/>
      <c r="S22" s="1238"/>
      <c r="T22" s="1238"/>
      <c r="U22" s="1238"/>
      <c r="V22" s="1238"/>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36"/>
      <c r="B23" s="1236"/>
      <c r="C23" s="1236"/>
      <c r="D23" s="1236"/>
      <c r="E23" s="1236"/>
      <c r="F23" s="1236">
        <v>1</v>
      </c>
      <c r="G23" s="847"/>
      <c r="H23" s="847"/>
      <c r="I23" s="1236"/>
      <c r="J23" s="1236">
        <v>1</v>
      </c>
      <c r="K23" s="855"/>
      <c r="L23" s="593" t="str">
        <f>mergeValue(A23) &amp;"."&amp; mergeValue(B23)&amp;"."&amp; mergeValue(C23)&amp;"."&amp; mergeValue(D23)&amp;"."&amp; mergeValue(E23)&amp;"."&amp; mergeValue(F23)</f>
        <v>1.1.1.1.1.1</v>
      </c>
      <c r="M23" s="555" t="s">
        <v>10</v>
      </c>
      <c r="N23" s="646"/>
      <c r="O23" s="1239"/>
      <c r="P23" s="1240"/>
      <c r="Q23" s="1240"/>
      <c r="R23" s="1240"/>
      <c r="S23" s="1240"/>
      <c r="T23" s="1240"/>
      <c r="U23" s="1240"/>
      <c r="V23" s="1241"/>
      <c r="W23" s="630" t="s">
        <v>636</v>
      </c>
      <c r="Y23" s="589"/>
      <c r="Z23" s="589" t="str">
        <f t="shared" si="0"/>
        <v>Группа потребителей</v>
      </c>
      <c r="AA23" s="589"/>
      <c r="AB23" s="589"/>
    </row>
    <row r="24" spans="1:28" ht="189" customHeight="1">
      <c r="A24" s="1236"/>
      <c r="B24" s="1236"/>
      <c r="C24" s="1236"/>
      <c r="D24" s="1236"/>
      <c r="E24" s="1236"/>
      <c r="F24" s="1236"/>
      <c r="G24" s="847">
        <v>1</v>
      </c>
      <c r="H24" s="847"/>
      <c r="I24" s="1236"/>
      <c r="J24" s="1236"/>
      <c r="K24" s="855">
        <v>1</v>
      </c>
      <c r="L24" s="593" t="str">
        <f>mergeValue(A24) &amp;"."&amp; mergeValue(B24)&amp;"."&amp; mergeValue(C24)&amp;"."&amp; mergeValue(D24)&amp;"."&amp; mergeValue(E24)&amp;"."&amp; mergeValue(F24)&amp;"."&amp; mergeValue(G24)</f>
        <v>1.1.1.1.1.1.1</v>
      </c>
      <c r="M24" s="1069"/>
      <c r="N24" s="646"/>
      <c r="O24" s="562"/>
      <c r="P24" s="562"/>
      <c r="Q24" s="1094"/>
      <c r="R24" s="1231"/>
      <c r="S24" s="1232" t="s">
        <v>84</v>
      </c>
      <c r="T24" s="1231"/>
      <c r="U24" s="1232" t="s">
        <v>85</v>
      </c>
      <c r="V24" s="562"/>
      <c r="W24" s="1207" t="s">
        <v>655</v>
      </c>
      <c r="X24" s="585" t="str">
        <f>strCheckDate(O25:V25)</f>
        <v/>
      </c>
      <c r="Y24" s="589"/>
      <c r="Z24" s="589" t="str">
        <f t="shared" si="0"/>
        <v/>
      </c>
      <c r="AA24" s="589"/>
      <c r="AB24" s="589"/>
    </row>
    <row r="25" spans="1:28" ht="11.25" hidden="1" customHeight="1">
      <c r="A25" s="1236"/>
      <c r="B25" s="1236"/>
      <c r="C25" s="1236"/>
      <c r="D25" s="1236"/>
      <c r="E25" s="1236"/>
      <c r="F25" s="1236"/>
      <c r="G25" s="847"/>
      <c r="H25" s="847"/>
      <c r="I25" s="1236"/>
      <c r="J25" s="1236"/>
      <c r="K25" s="855"/>
      <c r="L25" s="600"/>
      <c r="M25" s="646"/>
      <c r="N25" s="646"/>
      <c r="O25" s="562"/>
      <c r="P25" s="562"/>
      <c r="Q25" s="584" t="str">
        <f>R24 &amp; "-" &amp; T24</f>
        <v>-</v>
      </c>
      <c r="R25" s="1231"/>
      <c r="S25" s="1232"/>
      <c r="T25" s="1231"/>
      <c r="U25" s="1232"/>
      <c r="V25" s="562"/>
      <c r="W25" s="1208"/>
      <c r="Y25" s="589"/>
      <c r="Z25" s="589" t="str">
        <f t="shared" si="0"/>
        <v/>
      </c>
      <c r="AA25" s="589"/>
      <c r="AB25" s="589"/>
    </row>
    <row r="26" spans="1:28" ht="15" customHeight="1">
      <c r="A26" s="1236"/>
      <c r="B26" s="1236"/>
      <c r="C26" s="1236"/>
      <c r="D26" s="1236"/>
      <c r="E26" s="1236"/>
      <c r="F26" s="1236"/>
      <c r="G26" s="849"/>
      <c r="H26" s="847"/>
      <c r="I26" s="1236"/>
      <c r="J26" s="1236"/>
      <c r="K26" s="854"/>
      <c r="L26" s="538"/>
      <c r="M26" s="557" t="s">
        <v>25</v>
      </c>
      <c r="N26" s="564"/>
      <c r="O26" s="564"/>
      <c r="P26" s="564"/>
      <c r="Q26" s="564"/>
      <c r="R26" s="564"/>
      <c r="S26" s="564"/>
      <c r="T26" s="564"/>
      <c r="U26" s="564"/>
      <c r="V26" s="560"/>
      <c r="W26" s="1209"/>
      <c r="Y26" s="589"/>
      <c r="Z26" s="589" t="str">
        <f t="shared" si="0"/>
        <v>Добавить вид теплоносителя (параметры теплоносителя)</v>
      </c>
      <c r="AA26" s="589"/>
      <c r="AB26" s="589"/>
    </row>
    <row r="27" spans="1:28" ht="15" customHeight="1">
      <c r="A27" s="1236"/>
      <c r="B27" s="1236"/>
      <c r="C27" s="1236"/>
      <c r="D27" s="1236"/>
      <c r="E27" s="1236"/>
      <c r="F27" s="849"/>
      <c r="G27" s="849"/>
      <c r="H27" s="847"/>
      <c r="I27" s="1236"/>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36"/>
      <c r="B28" s="1236"/>
      <c r="C28" s="1236"/>
      <c r="D28" s="1236"/>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36"/>
      <c r="B29" s="1236"/>
      <c r="C29" s="1236"/>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36"/>
      <c r="B30" s="1236"/>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36"/>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825</vt:i4>
      </vt:variant>
    </vt:vector>
  </HeadingPairs>
  <TitlesOfParts>
    <vt:vector size="838" baseType="lpstr">
      <vt:lpstr>Инструкция</vt:lpstr>
      <vt:lpstr>Титульный</vt:lpstr>
      <vt:lpstr>Территории</vt:lpstr>
      <vt:lpstr>Перечень тарифов</vt:lpstr>
      <vt:lpstr>Форма 1.0.1 | Т-передача ТЭ</vt:lpstr>
      <vt:lpstr>Форма 4.2.2 | Т-передача ТЭ</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add_CS_List05_7</vt:lpstr>
      <vt:lpstr>add_CS_List05_8</vt:lpstr>
      <vt:lpstr>add_CS_List05_9</vt:lpstr>
      <vt:lpstr>add_CT_1</vt:lpstr>
      <vt:lpstr>add_CT_10</vt:lpstr>
      <vt:lpstr>add_CT_13</vt:lpstr>
      <vt:lpstr>add_CT_2</vt:lpstr>
      <vt:lpstr>add_CT_3</vt:lpstr>
      <vt:lpstr>add_CT_3_i</vt:lpstr>
      <vt:lpstr>add_CT_4</vt:lpstr>
      <vt:lpstr>add_CT_5</vt:lpstr>
      <vt:lpstr>add_CT_7</vt:lpstr>
      <vt:lpstr>add_CT_8</vt:lpstr>
      <vt:lpstr>add_CT_9</vt:lpstr>
      <vt:lpstr>add_MO_1</vt:lpstr>
      <vt:lpstr>add_MO_10</vt:lpstr>
      <vt:lpstr>add_MO_13</vt:lpstr>
      <vt:lpstr>add_MO_2</vt:lpstr>
      <vt:lpstr>add_MO_3</vt:lpstr>
      <vt:lpstr>add_MO_3_i</vt:lpstr>
      <vt:lpstr>add_MO_4</vt:lpstr>
      <vt:lpstr>add_MO_5</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add_MO_List05_5</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add_MR_List05_5</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add_Rate_5</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nataliya.liziakina</cp:lastModifiedBy>
  <cp:lastPrinted>2013-08-29T08:11:20Z</cp:lastPrinted>
  <dcterms:created xsi:type="dcterms:W3CDTF">2004-05-21T07:18:45Z</dcterms:created>
  <dcterms:modified xsi:type="dcterms:W3CDTF">2020-12-24T09:15:20Z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